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o17\Downloads\"/>
    </mc:Choice>
  </mc:AlternateContent>
  <xr:revisionPtr revIDLastSave="0" documentId="8_{70B63954-285F-4BA8-8385-1EAF5A04D51A}" xr6:coauthVersionLast="36" xr6:coauthVersionMax="36" xr10:uidLastSave="{00000000-0000-0000-0000-000000000000}"/>
  <bookViews>
    <workbookView xWindow="0" yWindow="0" windowWidth="28800" windowHeight="11625" tabRatio="500" xr2:uid="{00000000-000D-0000-FFFF-FFFF00000000}"/>
  </bookViews>
  <sheets>
    <sheet name="Souhrnná tabulka" sheetId="1" r:id="rId1"/>
  </sheets>
  <definedNames>
    <definedName name="_xlnm.Print_Area" localSheetId="0">'Souhrnná tabulka'!$A$1:$Q$141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25" i="1" l="1"/>
  <c r="G117" i="1"/>
  <c r="G121" i="1" s="1"/>
  <c r="G102" i="1"/>
  <c r="G81" i="1"/>
  <c r="G12" i="1"/>
  <c r="E117" i="1" l="1"/>
  <c r="J112" i="1"/>
  <c r="H112" i="1"/>
  <c r="J94" i="1"/>
  <c r="H94" i="1"/>
  <c r="K104" i="1"/>
  <c r="F30" i="1" l="1"/>
  <c r="H63" i="1"/>
  <c r="J63" i="1"/>
  <c r="K63" i="1"/>
  <c r="H64" i="1"/>
  <c r="J64" i="1"/>
  <c r="K64" i="1"/>
  <c r="H65" i="1"/>
  <c r="J65" i="1"/>
  <c r="H66" i="1"/>
  <c r="J66" i="1"/>
  <c r="K66" i="1"/>
  <c r="H67" i="1"/>
  <c r="J67" i="1"/>
  <c r="K67" i="1"/>
  <c r="H68" i="1"/>
  <c r="J68" i="1"/>
  <c r="K68" i="1"/>
  <c r="H69" i="1"/>
  <c r="J69" i="1"/>
  <c r="K69" i="1"/>
  <c r="H70" i="1"/>
  <c r="J70" i="1"/>
  <c r="K70" i="1"/>
  <c r="H71" i="1"/>
  <c r="J71" i="1"/>
  <c r="K71" i="1"/>
  <c r="H72" i="1"/>
  <c r="J72" i="1"/>
  <c r="K72" i="1"/>
  <c r="H73" i="1"/>
  <c r="J73" i="1"/>
  <c r="K73" i="1"/>
  <c r="H74" i="1"/>
  <c r="J74" i="1"/>
  <c r="K74" i="1"/>
  <c r="H75" i="1"/>
  <c r="J75" i="1"/>
  <c r="K75" i="1"/>
  <c r="H76" i="1"/>
  <c r="J76" i="1"/>
  <c r="K76" i="1"/>
  <c r="H77" i="1"/>
  <c r="J77" i="1"/>
  <c r="K77" i="1"/>
  <c r="H78" i="1"/>
  <c r="J78" i="1"/>
  <c r="K78" i="1"/>
  <c r="H79" i="1"/>
  <c r="J79" i="1"/>
  <c r="K79" i="1"/>
  <c r="H80" i="1"/>
  <c r="J80" i="1"/>
  <c r="K80" i="1"/>
  <c r="E81" i="1"/>
  <c r="F81" i="1"/>
  <c r="D82" i="1"/>
  <c r="H82" i="1" s="1"/>
  <c r="J82" i="1"/>
  <c r="K82" i="1"/>
  <c r="H83" i="1"/>
  <c r="J83" i="1"/>
  <c r="K83" i="1"/>
  <c r="H84" i="1"/>
  <c r="J84" i="1"/>
  <c r="H43" i="1" l="1"/>
  <c r="J39" i="1"/>
  <c r="H39" i="1"/>
  <c r="J40" i="1"/>
  <c r="H40" i="1"/>
  <c r="E30" i="1"/>
  <c r="D125" i="1" l="1"/>
  <c r="D122" i="1"/>
  <c r="D102" i="1"/>
  <c r="D98" i="1"/>
  <c r="D96" i="1"/>
  <c r="D89" i="1"/>
  <c r="D86" i="1"/>
  <c r="D30" i="1"/>
  <c r="D44" i="1" s="1"/>
  <c r="D12" i="1"/>
  <c r="D16" i="1" s="1"/>
  <c r="D81" i="1" l="1"/>
  <c r="H81" i="1" s="1"/>
  <c r="D123" i="1"/>
  <c r="G137" i="1"/>
  <c r="I125" i="1"/>
  <c r="K125" i="1" s="1"/>
  <c r="E125" i="1"/>
  <c r="J124" i="1"/>
  <c r="H124" i="1"/>
  <c r="I122" i="1"/>
  <c r="J122" i="1" s="1"/>
  <c r="K120" i="1"/>
  <c r="J120" i="1"/>
  <c r="J119" i="1"/>
  <c r="J118" i="1"/>
  <c r="H118" i="1"/>
  <c r="H125" i="1" s="1"/>
  <c r="H115" i="1"/>
  <c r="J114" i="1"/>
  <c r="H114" i="1"/>
  <c r="J113" i="1"/>
  <c r="H113" i="1"/>
  <c r="J111" i="1"/>
  <c r="H111" i="1"/>
  <c r="J110" i="1"/>
  <c r="H110" i="1"/>
  <c r="K109" i="1"/>
  <c r="J109" i="1"/>
  <c r="H109" i="1"/>
  <c r="J108" i="1"/>
  <c r="H108" i="1"/>
  <c r="J107" i="1"/>
  <c r="H107" i="1"/>
  <c r="K106" i="1"/>
  <c r="J106" i="1"/>
  <c r="H106" i="1"/>
  <c r="J104" i="1"/>
  <c r="K103" i="1"/>
  <c r="J103" i="1"/>
  <c r="H103" i="1"/>
  <c r="I102" i="1"/>
  <c r="F102" i="1"/>
  <c r="E102" i="1"/>
  <c r="E121" i="1" s="1"/>
  <c r="J101" i="1"/>
  <c r="H101" i="1"/>
  <c r="K99" i="1"/>
  <c r="J99" i="1"/>
  <c r="H99" i="1"/>
  <c r="J98" i="1"/>
  <c r="H98" i="1"/>
  <c r="J97" i="1"/>
  <c r="H97" i="1"/>
  <c r="K96" i="1"/>
  <c r="H96" i="1"/>
  <c r="J95" i="1"/>
  <c r="H95" i="1"/>
  <c r="J93" i="1"/>
  <c r="H93" i="1"/>
  <c r="J92" i="1"/>
  <c r="H92" i="1"/>
  <c r="H91" i="1"/>
  <c r="K90" i="1"/>
  <c r="J90" i="1"/>
  <c r="H90" i="1"/>
  <c r="K89" i="1"/>
  <c r="H89" i="1"/>
  <c r="J88" i="1"/>
  <c r="H88" i="1"/>
  <c r="K87" i="1"/>
  <c r="J87" i="1"/>
  <c r="H87" i="1"/>
  <c r="K86" i="1"/>
  <c r="H86" i="1"/>
  <c r="J85" i="1"/>
  <c r="H85" i="1"/>
  <c r="E54" i="1"/>
  <c r="D54" i="1"/>
  <c r="H53" i="1"/>
  <c r="G53" i="1"/>
  <c r="F53" i="1"/>
  <c r="G52" i="1"/>
  <c r="D52" i="1"/>
  <c r="D55" i="1" s="1"/>
  <c r="M51" i="1"/>
  <c r="N51" i="1" s="1"/>
  <c r="P51" i="1" s="1"/>
  <c r="G51" i="1"/>
  <c r="F51" i="1"/>
  <c r="J42" i="1"/>
  <c r="H42" i="1"/>
  <c r="J41" i="1"/>
  <c r="H41" i="1"/>
  <c r="K38" i="1"/>
  <c r="J38" i="1"/>
  <c r="H38" i="1"/>
  <c r="J37" i="1"/>
  <c r="H37" i="1"/>
  <c r="K36" i="1"/>
  <c r="J36" i="1"/>
  <c r="H36" i="1"/>
  <c r="K35" i="1"/>
  <c r="J35" i="1"/>
  <c r="H35" i="1"/>
  <c r="J34" i="1"/>
  <c r="H34" i="1"/>
  <c r="K33" i="1"/>
  <c r="J33" i="1"/>
  <c r="H33" i="1"/>
  <c r="K32" i="1"/>
  <c r="J32" i="1"/>
  <c r="H32" i="1"/>
  <c r="K31" i="1"/>
  <c r="J31" i="1"/>
  <c r="H31" i="1"/>
  <c r="I30" i="1"/>
  <c r="H52" i="1" s="1"/>
  <c r="G30" i="1"/>
  <c r="F44" i="1"/>
  <c r="E44" i="1"/>
  <c r="K29" i="1"/>
  <c r="J29" i="1"/>
  <c r="H29" i="1"/>
  <c r="J15" i="1"/>
  <c r="H15" i="1"/>
  <c r="J14" i="1"/>
  <c r="H14" i="1"/>
  <c r="J13" i="1"/>
  <c r="H13" i="1"/>
  <c r="I12" i="1"/>
  <c r="G16" i="1"/>
  <c r="F131" i="1" s="1"/>
  <c r="F12" i="1"/>
  <c r="F16" i="1" s="1"/>
  <c r="E12" i="1"/>
  <c r="E16" i="1" s="1"/>
  <c r="K11" i="1"/>
  <c r="J11" i="1"/>
  <c r="H11" i="1"/>
  <c r="K10" i="1"/>
  <c r="J10" i="1"/>
  <c r="H10" i="1"/>
  <c r="K9" i="1"/>
  <c r="J9" i="1"/>
  <c r="H9" i="1"/>
  <c r="K8" i="1"/>
  <c r="J8" i="1"/>
  <c r="H8" i="1"/>
  <c r="K7" i="1"/>
  <c r="J7" i="1"/>
  <c r="H7" i="1"/>
  <c r="G44" i="1" l="1"/>
  <c r="H44" i="1" s="1"/>
  <c r="G123" i="1"/>
  <c r="H123" i="1" s="1"/>
  <c r="F54" i="1"/>
  <c r="J125" i="1"/>
  <c r="J86" i="1"/>
  <c r="I81" i="1"/>
  <c r="I117" i="1" s="1"/>
  <c r="I53" i="1"/>
  <c r="D117" i="1"/>
  <c r="D121" i="1" s="1"/>
  <c r="I44" i="1"/>
  <c r="K44" i="1" s="1"/>
  <c r="J89" i="1"/>
  <c r="I52" i="1"/>
  <c r="F117" i="1"/>
  <c r="F121" i="1" s="1"/>
  <c r="F132" i="1"/>
  <c r="F133" i="1" s="1"/>
  <c r="G135" i="1" s="1"/>
  <c r="K102" i="1"/>
  <c r="H102" i="1"/>
  <c r="K12" i="1"/>
  <c r="I51" i="1"/>
  <c r="H55" i="1"/>
  <c r="E55" i="1"/>
  <c r="F52" i="1"/>
  <c r="F55" i="1" s="1"/>
  <c r="G55" i="1"/>
  <c r="J96" i="1"/>
  <c r="J12" i="1"/>
  <c r="G136" i="1" s="1"/>
  <c r="H30" i="1"/>
  <c r="K98" i="1"/>
  <c r="J102" i="1"/>
  <c r="H122" i="1"/>
  <c r="I123" i="1"/>
  <c r="I16" i="1"/>
  <c r="J30" i="1"/>
  <c r="J115" i="1"/>
  <c r="K30" i="1"/>
  <c r="K115" i="1"/>
  <c r="J123" i="1" l="1"/>
  <c r="J44" i="1"/>
  <c r="K81" i="1"/>
  <c r="J81" i="1"/>
  <c r="J117" i="1" s="1"/>
  <c r="J121" i="1" s="1"/>
  <c r="H117" i="1"/>
  <c r="H121" i="1" s="1"/>
  <c r="I55" i="1"/>
  <c r="G138" i="1"/>
  <c r="K16" i="1"/>
  <c r="J16" i="1"/>
  <c r="G131" i="1"/>
  <c r="H12" i="1"/>
  <c r="H16" i="1"/>
  <c r="I121" i="1"/>
  <c r="K117" i="1"/>
  <c r="G132" i="1" l="1"/>
  <c r="G133" i="1" s="1"/>
  <c r="K121" i="1"/>
</calcChain>
</file>

<file path=xl/sharedStrings.xml><?xml version="1.0" encoding="utf-8"?>
<sst xmlns="http://schemas.openxmlformats.org/spreadsheetml/2006/main" count="210" uniqueCount="145">
  <si>
    <t xml:space="preserve">DRUH PŘÍJMŮ </t>
  </si>
  <si>
    <t>Rozdíl ke SR 2022</t>
  </si>
  <si>
    <t>Rozdíl oproti požadavku</t>
  </si>
  <si>
    <r>
      <rPr>
        <b/>
        <sz val="11"/>
        <rFont val="Calibri"/>
        <family val="2"/>
        <charset val="238"/>
      </rPr>
      <t>Třída 1 - daňové příjmy</t>
    </r>
    <r>
      <rPr>
        <sz val="11"/>
        <rFont val="Calibri"/>
        <family val="2"/>
        <charset val="238"/>
      </rPr>
      <t xml:space="preserve"> (celkem = RUD + vlastní)</t>
    </r>
  </si>
  <si>
    <r>
      <rPr>
        <b/>
        <sz val="11"/>
        <rFont val="Calibri"/>
        <family val="2"/>
        <charset val="238"/>
      </rPr>
      <t xml:space="preserve">Třída 2 - nedaňové příjmy </t>
    </r>
    <r>
      <rPr>
        <sz val="11"/>
        <rFont val="Calibri"/>
        <family val="2"/>
        <charset val="238"/>
      </rPr>
      <t>- vlastní</t>
    </r>
  </si>
  <si>
    <r>
      <rPr>
        <b/>
        <sz val="11"/>
        <rFont val="Calibri"/>
        <family val="2"/>
        <charset val="238"/>
      </rPr>
      <t xml:space="preserve">Třída 2 - nedaňové příjmy </t>
    </r>
    <r>
      <rPr>
        <sz val="11"/>
        <rFont val="Calibri"/>
        <family val="2"/>
        <charset val="238"/>
      </rPr>
      <t>- vratky dotací</t>
    </r>
  </si>
  <si>
    <t>Třída 3 - kapitálové příjmy celkem</t>
  </si>
  <si>
    <t>Třída 4 - přijaté transfery celkem</t>
  </si>
  <si>
    <t>P Ř Í J M Y /bez financování/:</t>
  </si>
  <si>
    <t>Financování (volné FP - portfolio J&amp;T BANKA)</t>
  </si>
  <si>
    <t>ndf</t>
  </si>
  <si>
    <t>Financování (volné FP na účtech)</t>
  </si>
  <si>
    <t>Financování - Přijetí úvěru UCB</t>
  </si>
  <si>
    <t>PŘÍJMY CELKEM :</t>
  </si>
  <si>
    <t xml:space="preserve">Financování: </t>
  </si>
  <si>
    <t>pouze dle potřeby</t>
  </si>
  <si>
    <t>volné zdroje na účtech</t>
  </si>
  <si>
    <t>(volné FP)</t>
  </si>
  <si>
    <t>Úvěr UCB kontokorent - účtování a rozpočet - položka 8905</t>
  </si>
  <si>
    <t xml:space="preserve">DRUH VÝDAJŮ </t>
  </si>
  <si>
    <t>Třída 5 - běžné výdaje</t>
  </si>
  <si>
    <t>Třída 6 - kapitálové výdaje</t>
  </si>
  <si>
    <t xml:space="preserve">ORI </t>
  </si>
  <si>
    <t>OŠ</t>
  </si>
  <si>
    <t>OKT - PB</t>
  </si>
  <si>
    <t>OIT</t>
  </si>
  <si>
    <t>MěPo</t>
  </si>
  <si>
    <t xml:space="preserve">OE </t>
  </si>
  <si>
    <t>Zoopark Chomutov</t>
  </si>
  <si>
    <t>TSMCH</t>
  </si>
  <si>
    <t>VÝDAJE CELKEM :</t>
  </si>
  <si>
    <t>SOUHRNNÁ REKAPITULACE</t>
  </si>
  <si>
    <t>Příjmy</t>
  </si>
  <si>
    <t>Výdaje</t>
  </si>
  <si>
    <t>Saldo</t>
  </si>
  <si>
    <t>Příjmy po úpravách OE</t>
  </si>
  <si>
    <t>Výdaje po úpravách OE</t>
  </si>
  <si>
    <t>Saldo po úpravách OE</t>
  </si>
  <si>
    <t>Saldo bez vratek dotací</t>
  </si>
  <si>
    <t>provozní náklady projektové</t>
  </si>
  <si>
    <t>Čisté provozní saldo</t>
  </si>
  <si>
    <t>rezerva FRMK (jež je provozní, ale účelově určená na investice)</t>
  </si>
  <si>
    <t>saldo konečné</t>
  </si>
  <si>
    <t>Provozní rozpočet</t>
  </si>
  <si>
    <t>Kapitálový rozpočet</t>
  </si>
  <si>
    <t>Financování</t>
  </si>
  <si>
    <t>Financování (nový úvěr UCB)</t>
  </si>
  <si>
    <t>Celkem</t>
  </si>
  <si>
    <t xml:space="preserve">ORGANIZAČNÍ JEDNOTKA </t>
  </si>
  <si>
    <t>PRIM</t>
  </si>
  <si>
    <t xml:space="preserve">01 - ODBOR EKONOMIKY </t>
  </si>
  <si>
    <t>01 - ODBOR EKONOMIKY - REZERVA - běžná</t>
  </si>
  <si>
    <t>01 - ODBOR EKONOMIKY - REZERVA - investice</t>
  </si>
  <si>
    <t xml:space="preserve">02 - ODBOR MAJETKU MĚSTA </t>
  </si>
  <si>
    <t>1NÁM</t>
  </si>
  <si>
    <t xml:space="preserve">03 - ODBOR ROZVOJE INVESTIC  </t>
  </si>
  <si>
    <t>2NÁM</t>
  </si>
  <si>
    <t xml:space="preserve">04 - ODBOR SOCIÁLNÍCH VĚCÍ </t>
  </si>
  <si>
    <t xml:space="preserve">05 - ODBOR ŽIVOTNÍHO PROSTŘEDÍ </t>
  </si>
  <si>
    <t>TAJ</t>
  </si>
  <si>
    <t>06 - ODBOR DOPRAVNÍCH A SPRÁVNÍCH ČINNOSTÍ</t>
  </si>
  <si>
    <t xml:space="preserve">07 - ODBOR ŠKOLSTVÍ </t>
  </si>
  <si>
    <t xml:space="preserve">08 - ODBOR KANCELÁŘ TAJEMNÍKA </t>
  </si>
  <si>
    <t>10 - ODBOR INFORMAČNÍCH TECHNOLOGIÍ</t>
  </si>
  <si>
    <t>11 - ODBOR STAVEBNÍ ÚŘAD</t>
  </si>
  <si>
    <t>12 - ÚSEK PERSONÁLNÍ A MZDOVÝ</t>
  </si>
  <si>
    <t>13 - ODBOR VNĚJŠÍCH VZTAHŮ</t>
  </si>
  <si>
    <t>14 - ODBOR OBECNÍ ŽIVNOSTENSKÝ ÚŘAD</t>
  </si>
  <si>
    <t xml:space="preserve">15 - MĚSTSKÁ POLICIE </t>
  </si>
  <si>
    <t>16 - ORGANIZAČNÍ SLOŽKA - JEDN. SBORU DOBROVOL. HASIČŮ</t>
  </si>
  <si>
    <t>18 - ORGANIZAČNÍ SLOŽKA - PRACOVNÍ SKUPINA</t>
  </si>
  <si>
    <t>31 - PŘÍSPĚVKOVÉ ORGANIZACE</t>
  </si>
  <si>
    <t xml:space="preserve"> Zoopark Chomutov - provoz</t>
  </si>
  <si>
    <t xml:space="preserve"> Zoopark Chomutov - investice</t>
  </si>
  <si>
    <t xml:space="preserve"> Zoopark Chomutov - neinvestice  projekty</t>
  </si>
  <si>
    <t xml:space="preserve"> Zoopark Chomutov - investice  projekty</t>
  </si>
  <si>
    <t>Městské lesy - provoz</t>
  </si>
  <si>
    <t>Městské lesy - projekt, náhrady</t>
  </si>
  <si>
    <t>Sociální služby Chomutov - provoz</t>
  </si>
  <si>
    <t>Sociální služby Chomutov - dotace na sociální služby ÚZ 13305</t>
  </si>
  <si>
    <t>Sociální služby Chomutov - projekt ÚZ 13351</t>
  </si>
  <si>
    <t xml:space="preserve">Sociální služby Chomutov - Azylový dům </t>
  </si>
  <si>
    <t>Sociální služby Chomutov - Provoz dětské skupiny Mája</t>
  </si>
  <si>
    <t>Sociální služby Chomutov - finanční vypořádání</t>
  </si>
  <si>
    <t>Technické služby města Chomutova - provoz</t>
  </si>
  <si>
    <t>Technické služby města Chomutova - investice</t>
  </si>
  <si>
    <t>Chomutovská knihovna - provoz</t>
  </si>
  <si>
    <t>Chomutovská knihovna - regionální funkce knihoven</t>
  </si>
  <si>
    <t>Chomutovská knihovna - neinvestice projekt</t>
  </si>
  <si>
    <t xml:space="preserve">32 - OBCHODNÍ SPOLEČNOSTI </t>
  </si>
  <si>
    <t>Dopravní podnik měst CV a Jirkova a.s.</t>
  </si>
  <si>
    <t>Dopravní podnik měst CV a Jirkova a.s. - rekreační doprava</t>
  </si>
  <si>
    <t>Dopravní podnik měst CV a Jirkova a.s. - nákup služeb dle příkazní smlouvy</t>
  </si>
  <si>
    <t>Dopravní podnik měst CV a Jirkova a.s. - dopravní obslužnost dle smlouvy s ÚK</t>
  </si>
  <si>
    <t>KULTURA A SPORT CHOMUTOV s.r.o. - provoz</t>
  </si>
  <si>
    <t xml:space="preserve">KULTURA A SPORT CHOMUTOV s.r.o. - investice </t>
  </si>
  <si>
    <t>KULTURA A SPORT CHOMUTOV s.r.o. - účelová dotace - investice</t>
  </si>
  <si>
    <r>
      <rPr>
        <i/>
        <sz val="11"/>
        <rFont val="Calibri"/>
        <family val="2"/>
        <charset val="238"/>
      </rPr>
      <t>KULTURA A SPORT CHOMUTOV s.r.o. -</t>
    </r>
    <r>
      <rPr>
        <i/>
        <sz val="11"/>
        <color rgb="FF00B0F0"/>
        <rFont val="Calibri"/>
        <family val="2"/>
        <charset val="238"/>
      </rPr>
      <t xml:space="preserve"> účelová dotace - opravy</t>
    </r>
  </si>
  <si>
    <t>CHOMUTOVSKÁ BYTOVÁ a.s.</t>
  </si>
  <si>
    <t>33 - ŠKOLY a ŠKOLSKÁ ZAŘÍZENÍ</t>
  </si>
  <si>
    <t>VÝDAJE CELKEM:</t>
  </si>
  <si>
    <t xml:space="preserve">               financování - volné FP na účtech</t>
  </si>
  <si>
    <t xml:space="preserve">               financování - splátka půjčených FP - UCB</t>
  </si>
  <si>
    <t xml:space="preserve">               financování - splátka půjčených FP - KB</t>
  </si>
  <si>
    <t>VÝDAJE CELKEM, včetně financování</t>
  </si>
  <si>
    <t>z toho: běžné výdaje</t>
  </si>
  <si>
    <t xml:space="preserve">               kapitálové výdaje</t>
  </si>
  <si>
    <t xml:space="preserve">               financování (změna stavu FP na účtech)</t>
  </si>
  <si>
    <t xml:space="preserve">               financování - splátka půjčených FP (KB a UCB)</t>
  </si>
  <si>
    <t xml:space="preserve"> Financování: </t>
  </si>
  <si>
    <t>Rozpočet</t>
  </si>
  <si>
    <t>Požadavky</t>
  </si>
  <si>
    <t>Úprava OE</t>
  </si>
  <si>
    <t>Objem příjmů</t>
  </si>
  <si>
    <t xml:space="preserve">Objem výdajů </t>
  </si>
  <si>
    <t>ROZDÍL</t>
  </si>
  <si>
    <t>Rekapitulace</t>
  </si>
  <si>
    <t>přebytek/deficit</t>
  </si>
  <si>
    <t>zvýšení příjmů</t>
  </si>
  <si>
    <t>FIN/P</t>
  </si>
  <si>
    <t>portfólio a prostředky na účtech a fondech</t>
  </si>
  <si>
    <t>saldo</t>
  </si>
  <si>
    <t>Rozpočet statutárního města Chomutova pro rok 2023</t>
  </si>
  <si>
    <t xml:space="preserve"> ROZPOČET r. 2023 - PŘÍJMY (v tis. Kč)</t>
  </si>
  <si>
    <t>ROZPOČET r. 2023 - VÝDAJE (v tis. Kč)</t>
  </si>
  <si>
    <t>Schválený rozpočet 2022</t>
  </si>
  <si>
    <t>Upravený rozpočet 2022</t>
  </si>
  <si>
    <t>Skutečnost k 30.6.2022</t>
  </si>
  <si>
    <t>Požadavek 2023</t>
  </si>
  <si>
    <t>Návrh OE Rozpočet 2023</t>
  </si>
  <si>
    <t>Změna oproti UR 2022</t>
  </si>
  <si>
    <t>ROZPOČET r. 2023 - REKAPITULACE (v tis. Kč)</t>
  </si>
  <si>
    <t>ROZPOČET r. 2023 - VÝDAJE - PODROBNĚJŠÍ ČLENĚNÍ (v tis. Kč)</t>
  </si>
  <si>
    <t>0,0 tis. Kč - splátka půjčených FP - UCB (úvěr) kontokorent - účtování a rozpočet - položka 8905</t>
  </si>
  <si>
    <t>SoS Chomutov</t>
  </si>
  <si>
    <t xml:space="preserve">                        KaSCV</t>
  </si>
  <si>
    <t>z toho:          OMM</t>
  </si>
  <si>
    <t>MěLesy</t>
  </si>
  <si>
    <t>CHK</t>
  </si>
  <si>
    <t>Sociální služby Chomutov - investice</t>
  </si>
  <si>
    <t>Městské lesy - investiční příspěvek</t>
  </si>
  <si>
    <t xml:space="preserve">Chomutovská knihovna - investice </t>
  </si>
  <si>
    <t>KULTURA A SPORT CHOMUTOV s.r.o. - účelová dotace - neinvestice</t>
  </si>
  <si>
    <t xml:space="preserve">  7 681,0 tis. Kč - splátka půjčených FP KB  (úvěr)</t>
  </si>
  <si>
    <t xml:space="preserve">portfólio J&amp;T BANKA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</si>
</sst>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d/m/yyyy"/>
    <numFmt numFmtId="166" formatCode="0.00\ %"/>
    <numFmt numFmtId="167" formatCode="#,##0.00_ ;[Red]\-#,##0.00\ "/>
  </numFmts>
  <fonts count="29" x14ac:knownFonts="1">
    <font>
      <sz val="11"/>
      <color rgb="FF000000"/>
      <name val="Calibri"/>
      <family val="2"/>
      <charset val="238"/>
    </font>
    <font>
      <sz val="10"/>
      <color rgb="FF000000"/>
      <name val="Arial CE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20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00B0F0"/>
      <name val="Calibri"/>
      <family val="2"/>
      <charset val="238"/>
    </font>
    <font>
      <sz val="11"/>
      <color rgb="FFFF0000"/>
      <name val="Calibri"/>
      <family val="2"/>
      <charset val="238"/>
    </font>
    <font>
      <sz val="22"/>
      <color rgb="FF000000"/>
      <name val="Calibri"/>
      <family val="2"/>
      <charset val="238"/>
    </font>
    <font>
      <b/>
      <sz val="22"/>
      <name val="Calibri"/>
      <family val="2"/>
      <charset val="238"/>
    </font>
    <font>
      <b/>
      <sz val="14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color rgb="FF00B05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2"/>
      <color rgb="FFFFFFFF"/>
      <name val="Calibri"/>
      <family val="2"/>
      <charset val="238"/>
    </font>
    <font>
      <sz val="12"/>
      <color rgb="FFFFFFFF"/>
      <name val="Calibri"/>
      <family val="2"/>
      <charset val="238"/>
    </font>
    <font>
      <sz val="8"/>
      <color rgb="FFFFFFFF"/>
      <name val="Calibri"/>
      <family val="2"/>
      <charset val="238"/>
    </font>
    <font>
      <sz val="7"/>
      <color rgb="FFFFFFFF"/>
      <name val="Calibri"/>
      <family val="2"/>
      <charset val="238"/>
    </font>
    <font>
      <b/>
      <sz val="11"/>
      <color rgb="FF7030A0"/>
      <name val="Calibri"/>
      <family val="2"/>
      <charset val="238"/>
    </font>
    <font>
      <sz val="9"/>
      <color rgb="FFFF0000"/>
      <name val="Calibri"/>
      <family val="2"/>
      <charset val="238"/>
    </font>
    <font>
      <sz val="11"/>
      <color rgb="FFFFC000"/>
      <name val="Calibri"/>
      <family val="2"/>
      <charset val="238"/>
    </font>
    <font>
      <i/>
      <sz val="11"/>
      <name val="Calibri"/>
      <family val="2"/>
      <charset val="238"/>
    </font>
    <font>
      <sz val="11"/>
      <color rgb="FF002060"/>
      <name val="Calibri"/>
      <family val="2"/>
      <charset val="238"/>
    </font>
    <font>
      <i/>
      <sz val="11"/>
      <color rgb="FF00B0F0"/>
      <name val="Calibri"/>
      <family val="2"/>
      <charset val="238"/>
    </font>
    <font>
      <sz val="10"/>
      <color rgb="FF00B0F0"/>
      <name val="Calibri"/>
      <family val="2"/>
      <charset val="238"/>
    </font>
    <font>
      <b/>
      <sz val="11"/>
      <color theme="0"/>
      <name val="Calibri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9900"/>
        <bgColor rgb="FFFFC000"/>
      </patternFill>
    </fill>
    <fill>
      <patternFill patternType="solid">
        <fgColor rgb="FF666699"/>
        <bgColor rgb="FF808080"/>
      </patternFill>
    </fill>
    <fill>
      <patternFill patternType="solid">
        <fgColor rgb="FF99CCFF"/>
        <bgColor rgb="FFC6D9F1"/>
      </patternFill>
    </fill>
    <fill>
      <patternFill patternType="solid">
        <fgColor rgb="FFFFFF00"/>
        <bgColor rgb="FFFFFF00"/>
      </patternFill>
    </fill>
    <fill>
      <patternFill patternType="solid">
        <fgColor rgb="FF808080"/>
        <bgColor rgb="FF969696"/>
      </patternFill>
    </fill>
    <fill>
      <patternFill patternType="solid">
        <fgColor rgb="FF99CC00"/>
        <bgColor rgb="FFFFC00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CC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5" fillId="0" borderId="0" applyBorder="0" applyProtection="0"/>
    <xf numFmtId="0" fontId="1" fillId="0" borderId="0" applyBorder="0" applyProtection="0"/>
    <xf numFmtId="0" fontId="2" fillId="0" borderId="0"/>
  </cellStyleXfs>
  <cellXfs count="273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/>
    </xf>
    <xf numFmtId="49" fontId="0" fillId="0" borderId="0" xfId="0" applyNumberFormat="1" applyFont="1"/>
    <xf numFmtId="0" fontId="3" fillId="2" borderId="0" xfId="0" applyFont="1" applyFill="1" applyAlignment="1">
      <alignment horizontal="right"/>
    </xf>
    <xf numFmtId="164" fontId="0" fillId="0" borderId="0" xfId="0" applyNumberFormat="1" applyFont="1"/>
    <xf numFmtId="0" fontId="5" fillId="0" borderId="0" xfId="1" applyBorder="1" applyAlignment="1" applyProtection="1"/>
    <xf numFmtId="0" fontId="6" fillId="0" borderId="0" xfId="0" applyFont="1"/>
    <xf numFmtId="165" fontId="7" fillId="0" borderId="0" xfId="0" applyNumberFormat="1" applyFont="1"/>
    <xf numFmtId="0" fontId="8" fillId="0" borderId="0" xfId="0" applyFont="1"/>
    <xf numFmtId="0" fontId="8" fillId="0" borderId="0" xfId="0" applyFont="1" applyAlignment="1">
      <alignment horizontal="center" vertical="center"/>
    </xf>
    <xf numFmtId="49" fontId="8" fillId="0" borderId="0" xfId="0" applyNumberFormat="1" applyFont="1"/>
    <xf numFmtId="0" fontId="9" fillId="2" borderId="0" xfId="0" applyFont="1" applyFill="1" applyAlignment="1">
      <alignment horizontal="right"/>
    </xf>
    <xf numFmtId="164" fontId="8" fillId="0" borderId="0" xfId="0" applyNumberFormat="1" applyFont="1"/>
    <xf numFmtId="0" fontId="11" fillId="0" borderId="2" xfId="0" applyFont="1" applyBorder="1"/>
    <xf numFmtId="0" fontId="12" fillId="4" borderId="3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 wrapText="1"/>
    </xf>
    <xf numFmtId="49" fontId="12" fillId="4" borderId="3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left"/>
    </xf>
    <xf numFmtId="164" fontId="13" fillId="5" borderId="5" xfId="0" applyNumberFormat="1" applyFont="1" applyFill="1" applyBorder="1"/>
    <xf numFmtId="164" fontId="3" fillId="5" borderId="5" xfId="0" applyNumberFormat="1" applyFont="1" applyFill="1" applyBorder="1"/>
    <xf numFmtId="166" fontId="11" fillId="5" borderId="5" xfId="0" applyNumberFormat="1" applyFont="1" applyFill="1" applyBorder="1"/>
    <xf numFmtId="0" fontId="3" fillId="5" borderId="5" xfId="0" applyFont="1" applyFill="1" applyBorder="1" applyAlignment="1"/>
    <xf numFmtId="164" fontId="14" fillId="5" borderId="5" xfId="0" applyNumberFormat="1" applyFont="1" applyFill="1" applyBorder="1"/>
    <xf numFmtId="164" fontId="15" fillId="0" borderId="0" xfId="0" applyNumberFormat="1" applyFont="1"/>
    <xf numFmtId="0" fontId="12" fillId="4" borderId="4" xfId="0" applyFont="1" applyFill="1" applyBorder="1" applyAlignment="1">
      <alignment horizontal="left"/>
    </xf>
    <xf numFmtId="164" fontId="12" fillId="4" borderId="5" xfId="0" applyNumberFormat="1" applyFont="1" applyFill="1" applyBorder="1"/>
    <xf numFmtId="166" fontId="16" fillId="4" borderId="5" xfId="0" applyNumberFormat="1" applyFont="1" applyFill="1" applyBorder="1"/>
    <xf numFmtId="0" fontId="3" fillId="0" borderId="6" xfId="0" applyFont="1" applyBorder="1" applyAlignment="1">
      <alignment horizontal="left"/>
    </xf>
    <xf numFmtId="164" fontId="3" fillId="0" borderId="6" xfId="0" applyNumberFormat="1" applyFont="1" applyBorder="1"/>
    <xf numFmtId="164" fontId="3" fillId="0" borderId="7" xfId="0" applyNumberFormat="1" applyFont="1" applyBorder="1"/>
    <xf numFmtId="166" fontId="11" fillId="0" borderId="6" xfId="0" applyNumberFormat="1" applyFont="1" applyBorder="1" applyAlignment="1">
      <alignment horizontal="right"/>
    </xf>
    <xf numFmtId="164" fontId="3" fillId="6" borderId="6" xfId="0" applyNumberFormat="1" applyFont="1" applyFill="1" applyBorder="1"/>
    <xf numFmtId="164" fontId="14" fillId="2" borderId="6" xfId="0" applyNumberFormat="1" applyFont="1" applyFill="1" applyBorder="1"/>
    <xf numFmtId="164" fontId="3" fillId="2" borderId="6" xfId="0" applyNumberFormat="1" applyFont="1" applyFill="1" applyBorder="1"/>
    <xf numFmtId="0" fontId="17" fillId="4" borderId="4" xfId="0" applyFont="1" applyFill="1" applyBorder="1" applyAlignment="1"/>
    <xf numFmtId="164" fontId="17" fillId="4" borderId="5" xfId="0" applyNumberFormat="1" applyFont="1" applyFill="1" applyBorder="1"/>
    <xf numFmtId="166" fontId="18" fillId="4" borderId="5" xfId="0" applyNumberFormat="1" applyFont="1" applyFill="1" applyBorder="1"/>
    <xf numFmtId="0" fontId="11" fillId="0" borderId="8" xfId="0" applyFont="1" applyBorder="1"/>
    <xf numFmtId="0" fontId="11" fillId="0" borderId="0" xfId="0" applyFont="1"/>
    <xf numFmtId="0" fontId="11" fillId="0" borderId="0" xfId="0" applyFont="1" applyBorder="1"/>
    <xf numFmtId="0" fontId="3" fillId="0" borderId="0" xfId="0" applyFont="1" applyAlignment="1">
      <alignment horizontal="left"/>
    </xf>
    <xf numFmtId="0" fontId="3" fillId="0" borderId="0" xfId="0" applyFont="1"/>
    <xf numFmtId="164" fontId="3" fillId="0" borderId="0" xfId="0" applyNumberFormat="1" applyFont="1" applyAlignment="1">
      <alignment horizontal="right"/>
    </xf>
    <xf numFmtId="0" fontId="15" fillId="0" borderId="0" xfId="0" applyFont="1"/>
    <xf numFmtId="0" fontId="14" fillId="0" borderId="0" xfId="0" applyFont="1" applyAlignment="1">
      <alignment horizontal="left"/>
    </xf>
    <xf numFmtId="0" fontId="7" fillId="0" borderId="0" xfId="0" applyFont="1"/>
    <xf numFmtId="0" fontId="0" fillId="0" borderId="0" xfId="0" applyFont="1"/>
    <xf numFmtId="0" fontId="0" fillId="0" borderId="0" xfId="0" applyFont="1" applyAlignment="1">
      <alignment horizontal="center" vertical="center"/>
    </xf>
    <xf numFmtId="164" fontId="0" fillId="0" borderId="0" xfId="0" applyNumberFormat="1" applyFont="1"/>
    <xf numFmtId="0" fontId="3" fillId="0" borderId="5" xfId="0" applyFont="1" applyBorder="1" applyAlignment="1">
      <alignment horizontal="left" vertical="center"/>
    </xf>
    <xf numFmtId="4" fontId="3" fillId="0" borderId="5" xfId="0" applyNumberFormat="1" applyFont="1" applyBorder="1" applyAlignment="1">
      <alignment horizontal="right"/>
    </xf>
    <xf numFmtId="164" fontId="3" fillId="0" borderId="9" xfId="0" applyNumberFormat="1" applyFont="1" applyBorder="1"/>
    <xf numFmtId="4" fontId="3" fillId="0" borderId="9" xfId="0" applyNumberFormat="1" applyFont="1" applyBorder="1"/>
    <xf numFmtId="4" fontId="3" fillId="0" borderId="4" xfId="0" applyNumberFormat="1" applyFont="1" applyBorder="1" applyAlignment="1">
      <alignment horizontal="right"/>
    </xf>
    <xf numFmtId="166" fontId="11" fillId="0" borderId="5" xfId="0" applyNumberFormat="1" applyFont="1" applyBorder="1"/>
    <xf numFmtId="0" fontId="3" fillId="0" borderId="5" xfId="0" applyFont="1" applyBorder="1"/>
    <xf numFmtId="4" fontId="3" fillId="0" borderId="5" xfId="0" applyNumberFormat="1" applyFont="1" applyBorder="1"/>
    <xf numFmtId="0" fontId="11" fillId="0" borderId="9" xfId="0" applyFont="1" applyBorder="1"/>
    <xf numFmtId="4" fontId="11" fillId="0" borderId="9" xfId="0" applyNumberFormat="1" applyFont="1" applyBorder="1"/>
    <xf numFmtId="4" fontId="11" fillId="0" borderId="9" xfId="0" applyNumberFormat="1" applyFont="1" applyBorder="1" applyAlignment="1">
      <alignment horizontal="right"/>
    </xf>
    <xf numFmtId="0" fontId="11" fillId="0" borderId="11" xfId="0" applyFont="1" applyBorder="1" applyAlignment="1">
      <alignment horizontal="left" indent="8"/>
    </xf>
    <xf numFmtId="4" fontId="11" fillId="0" borderId="11" xfId="0" applyNumberFormat="1" applyFont="1" applyBorder="1"/>
    <xf numFmtId="4" fontId="11" fillId="0" borderId="11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166" fontId="11" fillId="0" borderId="11" xfId="0" applyNumberFormat="1" applyFont="1" applyBorder="1"/>
    <xf numFmtId="164" fontId="6" fillId="0" borderId="0" xfId="0" applyNumberFormat="1" applyFont="1"/>
    <xf numFmtId="166" fontId="11" fillId="0" borderId="11" xfId="0" applyNumberFormat="1" applyFont="1" applyBorder="1" applyAlignment="1">
      <alignment horizontal="right"/>
    </xf>
    <xf numFmtId="0" fontId="0" fillId="0" borderId="0" xfId="0" applyFont="1" applyBorder="1"/>
    <xf numFmtId="0" fontId="12" fillId="0" borderId="0" xfId="0" applyFont="1" applyBorder="1" applyAlignment="1"/>
    <xf numFmtId="4" fontId="12" fillId="0" borderId="0" xfId="0" applyNumberFormat="1" applyFont="1" applyBorder="1"/>
    <xf numFmtId="4" fontId="12" fillId="0" borderId="0" xfId="0" applyNumberFormat="1" applyFont="1" applyBorder="1" applyAlignment="1">
      <alignment horizontal="left"/>
    </xf>
    <xf numFmtId="4" fontId="16" fillId="0" borderId="0" xfId="0" applyNumberFormat="1" applyFont="1" applyBorder="1"/>
    <xf numFmtId="2" fontId="0" fillId="0" borderId="0" xfId="0" applyNumberFormat="1" applyFont="1"/>
    <xf numFmtId="0" fontId="0" fillId="0" borderId="0" xfId="0" applyFont="1" applyBorder="1" applyAlignment="1">
      <alignment horizontal="center" vertical="center"/>
    </xf>
    <xf numFmtId="49" fontId="0" fillId="0" borderId="0" xfId="0" applyNumberFormat="1" applyFont="1" applyBorder="1"/>
    <xf numFmtId="0" fontId="3" fillId="2" borderId="0" xfId="0" applyFont="1" applyFill="1" applyBorder="1" applyAlignment="1">
      <alignment horizontal="right"/>
    </xf>
    <xf numFmtId="164" fontId="0" fillId="0" borderId="0" xfId="0" applyNumberFormat="1" applyFont="1" applyBorder="1"/>
    <xf numFmtId="0" fontId="11" fillId="0" borderId="0" xfId="0" applyFont="1" applyBorder="1"/>
    <xf numFmtId="4" fontId="0" fillId="0" borderId="0" xfId="0" applyNumberFormat="1" applyFont="1" applyBorder="1"/>
    <xf numFmtId="4" fontId="3" fillId="2" borderId="0" xfId="0" applyNumberFormat="1" applyFont="1" applyFill="1" applyBorder="1" applyAlignment="1">
      <alignment horizontal="right"/>
    </xf>
    <xf numFmtId="0" fontId="11" fillId="0" borderId="0" xfId="0" applyFont="1" applyBorder="1" applyAlignment="1">
      <alignment horizontal="center" vertical="center"/>
    </xf>
    <xf numFmtId="164" fontId="11" fillId="0" borderId="0" xfId="0" applyNumberFormat="1" applyFont="1" applyBorder="1"/>
    <xf numFmtId="49" fontId="11" fillId="0" borderId="0" xfId="0" applyNumberFormat="1" applyFont="1" applyBorder="1"/>
    <xf numFmtId="0" fontId="12" fillId="4" borderId="5" xfId="0" applyFont="1" applyFill="1" applyBorder="1" applyAlignment="1"/>
    <xf numFmtId="4" fontId="12" fillId="4" borderId="4" xfId="0" applyNumberFormat="1" applyFont="1" applyFill="1" applyBorder="1" applyAlignment="1">
      <alignment horizontal="center" vertical="center"/>
    </xf>
    <xf numFmtId="4" fontId="12" fillId="4" borderId="5" xfId="0" applyNumberFormat="1" applyFont="1" applyFill="1" applyBorder="1" applyAlignment="1">
      <alignment horizontal="center" vertical="center"/>
    </xf>
    <xf numFmtId="4" fontId="12" fillId="4" borderId="5" xfId="0" applyNumberFormat="1" applyFont="1" applyFill="1" applyBorder="1" applyAlignment="1">
      <alignment horizontal="center" wrapText="1"/>
    </xf>
    <xf numFmtId="164" fontId="19" fillId="0" borderId="0" xfId="0" applyNumberFormat="1" applyFont="1" applyBorder="1" applyAlignment="1">
      <alignment horizontal="center" wrapText="1"/>
    </xf>
    <xf numFmtId="49" fontId="19" fillId="0" borderId="0" xfId="0" applyNumberFormat="1" applyFont="1" applyBorder="1" applyAlignment="1">
      <alignment horizontal="center" wrapText="1"/>
    </xf>
    <xf numFmtId="4" fontId="19" fillId="0" borderId="0" xfId="0" applyNumberFormat="1" applyFont="1" applyBorder="1" applyAlignment="1">
      <alignment horizontal="center" wrapText="1"/>
    </xf>
    <xf numFmtId="4" fontId="20" fillId="0" borderId="0" xfId="0" applyNumberFormat="1" applyFont="1" applyBorder="1" applyAlignment="1">
      <alignment horizontal="center" wrapText="1"/>
    </xf>
    <xf numFmtId="0" fontId="16" fillId="0" borderId="0" xfId="0" applyFont="1" applyBorder="1"/>
    <xf numFmtId="0" fontId="3" fillId="0" borderId="7" xfId="0" applyFont="1" applyBorder="1" applyAlignment="1"/>
    <xf numFmtId="4" fontId="11" fillId="0" borderId="13" xfId="0" applyNumberFormat="1" applyFont="1" applyBorder="1" applyAlignment="1">
      <alignment horizontal="right"/>
    </xf>
    <xf numFmtId="4" fontId="11" fillId="0" borderId="7" xfId="0" applyNumberFormat="1" applyFont="1" applyBorder="1" applyAlignment="1">
      <alignment horizontal="right"/>
    </xf>
    <xf numFmtId="4" fontId="11" fillId="0" borderId="14" xfId="0" applyNumberFormat="1" applyFont="1" applyBorder="1" applyAlignment="1">
      <alignment horizontal="right"/>
    </xf>
    <xf numFmtId="4" fontId="11" fillId="0" borderId="14" xfId="0" applyNumberFormat="1" applyFont="1" applyBorder="1"/>
    <xf numFmtId="4" fontId="3" fillId="2" borderId="0" xfId="0" applyNumberFormat="1" applyFont="1" applyFill="1" applyAlignment="1">
      <alignment horizontal="right"/>
    </xf>
    <xf numFmtId="164" fontId="19" fillId="0" borderId="0" xfId="0" applyNumberFormat="1" applyFont="1" applyBorder="1"/>
    <xf numFmtId="4" fontId="19" fillId="0" borderId="0" xfId="0" applyNumberFormat="1" applyFont="1" applyBorder="1"/>
    <xf numFmtId="0" fontId="3" fillId="0" borderId="11" xfId="0" applyFont="1" applyBorder="1" applyAlignment="1"/>
    <xf numFmtId="4" fontId="11" fillId="0" borderId="0" xfId="0" applyNumberFormat="1" applyFont="1" applyBorder="1"/>
    <xf numFmtId="0" fontId="3" fillId="0" borderId="14" xfId="0" applyFont="1" applyBorder="1" applyAlignment="1"/>
    <xf numFmtId="4" fontId="11" fillId="0" borderId="15" xfId="0" applyNumberFormat="1" applyFont="1" applyBorder="1" applyAlignment="1">
      <alignment horizontal="right"/>
    </xf>
    <xf numFmtId="4" fontId="7" fillId="2" borderId="15" xfId="0" applyNumberFormat="1" applyFont="1" applyFill="1" applyBorder="1" applyAlignment="1">
      <alignment horizontal="right"/>
    </xf>
    <xf numFmtId="0" fontId="3" fillId="3" borderId="5" xfId="0" applyFont="1" applyFill="1" applyBorder="1" applyAlignment="1"/>
    <xf numFmtId="4" fontId="3" fillId="3" borderId="4" xfId="0" applyNumberFormat="1" applyFont="1" applyFill="1" applyBorder="1" applyAlignment="1">
      <alignment horizontal="right"/>
    </xf>
    <xf numFmtId="4" fontId="3" fillId="3" borderId="5" xfId="0" applyNumberFormat="1" applyFont="1" applyFill="1" applyBorder="1" applyAlignment="1">
      <alignment horizontal="right"/>
    </xf>
    <xf numFmtId="4" fontId="21" fillId="3" borderId="5" xfId="0" applyNumberFormat="1" applyFont="1" applyFill="1" applyBorder="1" applyAlignment="1">
      <alignment horizontal="right"/>
    </xf>
    <xf numFmtId="4" fontId="21" fillId="2" borderId="0" xfId="0" applyNumberFormat="1" applyFont="1" applyFill="1" applyBorder="1" applyAlignment="1">
      <alignment horizontal="right"/>
    </xf>
    <xf numFmtId="4" fontId="0" fillId="0" borderId="0" xfId="0" applyNumberFormat="1" applyFont="1"/>
    <xf numFmtId="0" fontId="3" fillId="0" borderId="0" xfId="0" applyFont="1" applyBorder="1" applyAlignment="1"/>
    <xf numFmtId="4" fontId="3" fillId="0" borderId="0" xfId="0" applyNumberFormat="1" applyFont="1" applyBorder="1" applyAlignment="1">
      <alignment horizontal="right"/>
    </xf>
    <xf numFmtId="167" fontId="3" fillId="0" borderId="0" xfId="0" applyNumberFormat="1" applyFont="1" applyBorder="1" applyAlignment="1">
      <alignment horizontal="right"/>
    </xf>
    <xf numFmtId="4" fontId="3" fillId="0" borderId="0" xfId="0" applyNumberFormat="1" applyFont="1" applyBorder="1"/>
    <xf numFmtId="49" fontId="0" fillId="0" borderId="0" xfId="0" applyNumberFormat="1" applyFont="1"/>
    <xf numFmtId="0" fontId="3" fillId="0" borderId="0" xfId="0" applyFont="1" applyBorder="1" applyAlignment="1">
      <alignment horizontal="left" indent="1"/>
    </xf>
    <xf numFmtId="4" fontId="14" fillId="0" borderId="0" xfId="0" applyNumberFormat="1" applyFont="1" applyBorder="1" applyAlignment="1">
      <alignment horizontal="right"/>
    </xf>
    <xf numFmtId="0" fontId="0" fillId="0" borderId="0" xfId="0" applyFont="1" applyBorder="1"/>
    <xf numFmtId="0" fontId="7" fillId="0" borderId="0" xfId="0" applyFont="1" applyBorder="1"/>
    <xf numFmtId="0" fontId="0" fillId="0" borderId="15" xfId="0" applyFont="1" applyBorder="1"/>
    <xf numFmtId="0" fontId="0" fillId="0" borderId="16" xfId="0" applyFont="1" applyBorder="1" applyAlignment="1">
      <alignment horizontal="center" vertical="center"/>
    </xf>
    <xf numFmtId="0" fontId="3" fillId="5" borderId="5" xfId="0" applyFont="1" applyFill="1" applyBorder="1"/>
    <xf numFmtId="166" fontId="11" fillId="5" borderId="5" xfId="0" applyNumberFormat="1" applyFont="1" applyFill="1" applyBorder="1" applyAlignment="1">
      <alignment horizontal="right"/>
    </xf>
    <xf numFmtId="164" fontId="3" fillId="5" borderId="4" xfId="0" applyNumberFormat="1" applyFont="1" applyFill="1" applyBorder="1"/>
    <xf numFmtId="164" fontId="22" fillId="0" borderId="0" xfId="0" applyNumberFormat="1" applyFont="1"/>
    <xf numFmtId="164" fontId="3" fillId="5" borderId="5" xfId="0" applyNumberFormat="1" applyFont="1" applyFill="1" applyBorder="1" applyAlignment="1">
      <alignment horizontal="right"/>
    </xf>
    <xf numFmtId="164" fontId="3" fillId="5" borderId="4" xfId="0" applyNumberFormat="1" applyFont="1" applyFill="1" applyBorder="1" applyAlignment="1">
      <alignment horizontal="right"/>
    </xf>
    <xf numFmtId="0" fontId="0" fillId="0" borderId="17" xfId="0" applyFont="1" applyBorder="1" applyAlignment="1">
      <alignment horizontal="center" vertical="center"/>
    </xf>
    <xf numFmtId="0" fontId="3" fillId="5" borderId="5" xfId="0" applyFont="1" applyFill="1" applyBorder="1" applyAlignment="1">
      <alignment horizontal="left"/>
    </xf>
    <xf numFmtId="164" fontId="23" fillId="0" borderId="0" xfId="0" applyNumberFormat="1" applyFont="1"/>
    <xf numFmtId="0" fontId="3" fillId="5" borderId="14" xfId="0" applyFont="1" applyFill="1" applyBorder="1"/>
    <xf numFmtId="0" fontId="24" fillId="2" borderId="10" xfId="0" applyFont="1" applyFill="1" applyBorder="1" applyAlignment="1">
      <alignment horizontal="left" indent="5"/>
    </xf>
    <xf numFmtId="164" fontId="11" fillId="2" borderId="9" xfId="0" applyNumberFormat="1" applyFont="1" applyFill="1" applyBorder="1"/>
    <xf numFmtId="164" fontId="11" fillId="0" borderId="9" xfId="0" applyNumberFormat="1" applyFont="1" applyBorder="1"/>
    <xf numFmtId="164" fontId="11" fillId="0" borderId="10" xfId="0" applyNumberFormat="1" applyFont="1" applyBorder="1"/>
    <xf numFmtId="166" fontId="11" fillId="0" borderId="9" xfId="0" applyNumberFormat="1" applyFont="1" applyBorder="1" applyAlignment="1">
      <alignment horizontal="right"/>
    </xf>
    <xf numFmtId="0" fontId="24" fillId="2" borderId="13" xfId="0" applyFont="1" applyFill="1" applyBorder="1" applyAlignment="1">
      <alignment horizontal="left" indent="5"/>
    </xf>
    <xf numFmtId="164" fontId="11" fillId="2" borderId="11" xfId="0" applyNumberFormat="1" applyFont="1" applyFill="1" applyBorder="1"/>
    <xf numFmtId="164" fontId="11" fillId="0" borderId="11" xfId="0" applyNumberFormat="1" applyFont="1" applyBorder="1"/>
    <xf numFmtId="164" fontId="11" fillId="0" borderId="12" xfId="0" applyNumberFormat="1" applyFont="1" applyBorder="1"/>
    <xf numFmtId="0" fontId="24" fillId="2" borderId="12" xfId="0" applyFont="1" applyFill="1" applyBorder="1" applyAlignment="1">
      <alignment horizontal="left" indent="5"/>
    </xf>
    <xf numFmtId="164" fontId="11" fillId="2" borderId="6" xfId="0" applyNumberFormat="1" applyFont="1" applyFill="1" applyBorder="1"/>
    <xf numFmtId="164" fontId="11" fillId="0" borderId="18" xfId="0" applyNumberFormat="1" applyFont="1" applyBorder="1"/>
    <xf numFmtId="0" fontId="24" fillId="2" borderId="18" xfId="0" applyFont="1" applyFill="1" applyBorder="1" applyAlignment="1">
      <alignment horizontal="left" indent="5"/>
    </xf>
    <xf numFmtId="164" fontId="11" fillId="0" borderId="6" xfId="0" applyNumberFormat="1" applyFont="1" applyBorder="1"/>
    <xf numFmtId="164" fontId="11" fillId="2" borderId="19" xfId="0" applyNumberFormat="1" applyFont="1" applyFill="1" applyBorder="1"/>
    <xf numFmtId="164" fontId="11" fillId="0" borderId="19" xfId="0" applyNumberFormat="1" applyFont="1" applyBorder="1"/>
    <xf numFmtId="164" fontId="11" fillId="0" borderId="20" xfId="0" applyNumberFormat="1" applyFont="1" applyBorder="1"/>
    <xf numFmtId="166" fontId="11" fillId="0" borderId="19" xfId="0" applyNumberFormat="1" applyFont="1" applyBorder="1" applyAlignment="1">
      <alignment horizontal="right"/>
    </xf>
    <xf numFmtId="164" fontId="3" fillId="5" borderId="14" xfId="0" applyNumberFormat="1" applyFont="1" applyFill="1" applyBorder="1"/>
    <xf numFmtId="164" fontId="3" fillId="5" borderId="15" xfId="0" applyNumberFormat="1" applyFont="1" applyFill="1" applyBorder="1"/>
    <xf numFmtId="166" fontId="11" fillId="5" borderId="14" xfId="0" applyNumberFormat="1" applyFont="1" applyFill="1" applyBorder="1" applyAlignment="1">
      <alignment horizontal="right"/>
    </xf>
    <xf numFmtId="164" fontId="11" fillId="0" borderId="7" xfId="0" applyNumberFormat="1" applyFont="1" applyBorder="1"/>
    <xf numFmtId="166" fontId="11" fillId="0" borderId="7" xfId="0" applyNumberFormat="1" applyFont="1" applyBorder="1" applyAlignment="1">
      <alignment horizontal="right"/>
    </xf>
    <xf numFmtId="0" fontId="24" fillId="2" borderId="15" xfId="0" applyFont="1" applyFill="1" applyBorder="1" applyAlignment="1">
      <alignment horizontal="left" indent="5"/>
    </xf>
    <xf numFmtId="0" fontId="0" fillId="0" borderId="16" xfId="0" applyFont="1" applyBorder="1" applyAlignment="1">
      <alignment horizontal="right" vertical="center"/>
    </xf>
    <xf numFmtId="164" fontId="25" fillId="2" borderId="7" xfId="0" applyNumberFormat="1" applyFont="1" applyFill="1" applyBorder="1"/>
    <xf numFmtId="4" fontId="0" fillId="0" borderId="22" xfId="0" applyNumberFormat="1" applyFont="1" applyBorder="1"/>
    <xf numFmtId="164" fontId="11" fillId="2" borderId="7" xfId="0" applyNumberFormat="1" applyFont="1" applyFill="1" applyBorder="1"/>
    <xf numFmtId="0" fontId="0" fillId="0" borderId="16" xfId="0" applyFont="1" applyBorder="1" applyAlignment="1">
      <alignment vertical="center"/>
    </xf>
    <xf numFmtId="0" fontId="17" fillId="4" borderId="5" xfId="0" applyFont="1" applyFill="1" applyBorder="1"/>
    <xf numFmtId="164" fontId="12" fillId="4" borderId="22" xfId="0" applyNumberFormat="1" applyFont="1" applyFill="1" applyBorder="1"/>
    <xf numFmtId="0" fontId="3" fillId="0" borderId="9" xfId="0" applyFont="1" applyBorder="1" applyAlignment="1">
      <alignment horizontal="left"/>
    </xf>
    <xf numFmtId="164" fontId="14" fillId="0" borderId="9" xfId="0" applyNumberFormat="1" applyFont="1" applyBorder="1"/>
    <xf numFmtId="0" fontId="3" fillId="0" borderId="11" xfId="0" applyFont="1" applyBorder="1"/>
    <xf numFmtId="164" fontId="3" fillId="0" borderId="11" xfId="0" applyNumberFormat="1" applyFont="1" applyBorder="1"/>
    <xf numFmtId="0" fontId="7" fillId="0" borderId="11" xfId="0" applyFont="1" applyBorder="1"/>
    <xf numFmtId="164" fontId="3" fillId="0" borderId="19" xfId="0" applyNumberFormat="1" applyFont="1" applyBorder="1"/>
    <xf numFmtId="0" fontId="7" fillId="0" borderId="19" xfId="0" applyFont="1" applyBorder="1"/>
    <xf numFmtId="0" fontId="17" fillId="4" borderId="14" xfId="0" applyFont="1" applyFill="1" applyBorder="1"/>
    <xf numFmtId="164" fontId="17" fillId="4" borderId="22" xfId="0" applyNumberFormat="1" applyFont="1" applyFill="1" applyBorder="1"/>
    <xf numFmtId="164" fontId="17" fillId="4" borderId="23" xfId="0" applyNumberFormat="1" applyFont="1" applyFill="1" applyBorder="1"/>
    <xf numFmtId="0" fontId="3" fillId="0" borderId="9" xfId="0" applyFont="1" applyBorder="1"/>
    <xf numFmtId="0" fontId="3" fillId="0" borderId="11" xfId="0" applyFont="1" applyBorder="1"/>
    <xf numFmtId="0" fontId="3" fillId="0" borderId="19" xfId="0" applyFont="1" applyBorder="1"/>
    <xf numFmtId="164" fontId="3" fillId="0" borderId="22" xfId="0" applyNumberFormat="1" applyFont="1" applyBorder="1"/>
    <xf numFmtId="164" fontId="13" fillId="0" borderId="22" xfId="0" applyNumberFormat="1" applyFont="1" applyBorder="1"/>
    <xf numFmtId="164" fontId="3" fillId="2" borderId="22" xfId="0" applyNumberFormat="1" applyFont="1" applyFill="1" applyBorder="1"/>
    <xf numFmtId="164" fontId="0" fillId="2" borderId="22" xfId="0" applyNumberFormat="1" applyFont="1" applyFill="1" applyBorder="1"/>
    <xf numFmtId="164" fontId="0" fillId="0" borderId="23" xfId="0" applyNumberFormat="1" applyFont="1" applyBorder="1"/>
    <xf numFmtId="0" fontId="3" fillId="0" borderId="0" xfId="0" applyFont="1" applyBorder="1"/>
    <xf numFmtId="164" fontId="3" fillId="0" borderId="0" xfId="0" applyNumberFormat="1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 applyAlignment="1"/>
    <xf numFmtId="164" fontId="11" fillId="0" borderId="0" xfId="0" applyNumberFormat="1" applyFont="1" applyBorder="1" applyAlignment="1"/>
    <xf numFmtId="0" fontId="12" fillId="7" borderId="4" xfId="0" applyFont="1" applyFill="1" applyBorder="1" applyAlignment="1">
      <alignment horizontal="center"/>
    </xf>
    <xf numFmtId="0" fontId="12" fillId="7" borderId="5" xfId="0" applyFont="1" applyFill="1" applyBorder="1" applyAlignment="1">
      <alignment horizontal="center"/>
    </xf>
    <xf numFmtId="0" fontId="12" fillId="7" borderId="24" xfId="0" applyFont="1" applyFill="1" applyBorder="1" applyAlignment="1">
      <alignment horizontal="center"/>
    </xf>
    <xf numFmtId="0" fontId="3" fillId="0" borderId="0" xfId="0" applyFont="1"/>
    <xf numFmtId="0" fontId="13" fillId="0" borderId="13" xfId="0" applyFont="1" applyBorder="1"/>
    <xf numFmtId="164" fontId="3" fillId="0" borderId="25" xfId="0" applyNumberFormat="1" applyFont="1" applyBorder="1"/>
    <xf numFmtId="0" fontId="13" fillId="0" borderId="18" xfId="0" applyFont="1" applyBorder="1"/>
    <xf numFmtId="164" fontId="3" fillId="0" borderId="26" xfId="0" applyNumberFormat="1" applyFont="1" applyBorder="1"/>
    <xf numFmtId="0" fontId="11" fillId="0" borderId="0" xfId="0" applyFont="1" applyAlignment="1">
      <alignment horizontal="right"/>
    </xf>
    <xf numFmtId="164" fontId="11" fillId="0" borderId="0" xfId="0" applyNumberFormat="1" applyFont="1"/>
    <xf numFmtId="0" fontId="3" fillId="8" borderId="4" xfId="0" applyFont="1" applyFill="1" applyBorder="1"/>
    <xf numFmtId="164" fontId="3" fillId="8" borderId="5" xfId="0" applyNumberFormat="1" applyFont="1" applyFill="1" applyBorder="1"/>
    <xf numFmtId="164" fontId="3" fillId="8" borderId="24" xfId="0" applyNumberFormat="1" applyFont="1" applyFill="1" applyBorder="1"/>
    <xf numFmtId="164" fontId="11" fillId="0" borderId="0" xfId="0" applyNumberFormat="1" applyFont="1"/>
    <xf numFmtId="0" fontId="13" fillId="0" borderId="0" xfId="0" applyFont="1" applyAlignment="1"/>
    <xf numFmtId="164" fontId="16" fillId="0" borderId="0" xfId="0" applyNumberFormat="1" applyFont="1"/>
    <xf numFmtId="0" fontId="16" fillId="0" borderId="0" xfId="0" applyFont="1"/>
    <xf numFmtId="49" fontId="16" fillId="0" borderId="0" xfId="0" applyNumberFormat="1" applyFont="1"/>
    <xf numFmtId="0" fontId="27" fillId="0" borderId="0" xfId="0" applyFont="1"/>
    <xf numFmtId="0" fontId="16" fillId="0" borderId="0" xfId="0" applyFont="1" applyAlignment="1">
      <alignment horizontal="left" indent="1"/>
    </xf>
    <xf numFmtId="0" fontId="13" fillId="0" borderId="0" xfId="0" applyFont="1"/>
    <xf numFmtId="4" fontId="12" fillId="0" borderId="0" xfId="0" applyNumberFormat="1" applyFont="1"/>
    <xf numFmtId="4" fontId="16" fillId="0" borderId="0" xfId="0" applyNumberFormat="1" applyFont="1"/>
    <xf numFmtId="164" fontId="3" fillId="9" borderId="6" xfId="0" applyNumberFormat="1" applyFont="1" applyFill="1" applyBorder="1"/>
    <xf numFmtId="4" fontId="3" fillId="9" borderId="5" xfId="0" applyNumberFormat="1" applyFont="1" applyFill="1" applyBorder="1" applyAlignment="1">
      <alignment horizontal="right"/>
    </xf>
    <xf numFmtId="4" fontId="3" fillId="9" borderId="5" xfId="0" applyNumberFormat="1" applyFont="1" applyFill="1" applyBorder="1"/>
    <xf numFmtId="4" fontId="11" fillId="10" borderId="9" xfId="0" applyNumberFormat="1" applyFont="1" applyFill="1" applyBorder="1"/>
    <xf numFmtId="4" fontId="11" fillId="9" borderId="11" xfId="0" applyNumberFormat="1" applyFont="1" applyFill="1" applyBorder="1"/>
    <xf numFmtId="164" fontId="3" fillId="2" borderId="11" xfId="0" applyNumberFormat="1" applyFont="1" applyFill="1" applyBorder="1"/>
    <xf numFmtId="164" fontId="11" fillId="9" borderId="9" xfId="0" applyNumberFormat="1" applyFont="1" applyFill="1" applyBorder="1"/>
    <xf numFmtId="164" fontId="11" fillId="10" borderId="11" xfId="0" applyNumberFormat="1" applyFont="1" applyFill="1" applyBorder="1"/>
    <xf numFmtId="164" fontId="11" fillId="9" borderId="11" xfId="0" applyNumberFormat="1" applyFont="1" applyFill="1" applyBorder="1"/>
    <xf numFmtId="164" fontId="11" fillId="11" borderId="11" xfId="0" applyNumberFormat="1" applyFont="1" applyFill="1" applyBorder="1"/>
    <xf numFmtId="164" fontId="11" fillId="11" borderId="6" xfId="0" applyNumberFormat="1" applyFont="1" applyFill="1" applyBorder="1"/>
    <xf numFmtId="164" fontId="11" fillId="9" borderId="6" xfId="0" applyNumberFormat="1" applyFont="1" applyFill="1" applyBorder="1"/>
    <xf numFmtId="164" fontId="11" fillId="10" borderId="6" xfId="0" applyNumberFormat="1" applyFont="1" applyFill="1" applyBorder="1"/>
    <xf numFmtId="164" fontId="28" fillId="4" borderId="22" xfId="0" applyNumberFormat="1" applyFont="1" applyFill="1" applyBorder="1"/>
    <xf numFmtId="164" fontId="3" fillId="9" borderId="9" xfId="0" applyNumberFormat="1" applyFont="1" applyFill="1" applyBorder="1"/>
    <xf numFmtId="164" fontId="3" fillId="9" borderId="11" xfId="0" applyNumberFormat="1" applyFont="1" applyFill="1" applyBorder="1"/>
    <xf numFmtId="164" fontId="3" fillId="2" borderId="0" xfId="0" applyNumberFormat="1" applyFont="1" applyFill="1" applyAlignment="1">
      <alignment horizontal="right"/>
    </xf>
    <xf numFmtId="0" fontId="12" fillId="4" borderId="23" xfId="0" applyFont="1" applyFill="1" applyBorder="1" applyAlignment="1"/>
    <xf numFmtId="4" fontId="12" fillId="4" borderId="22" xfId="0" applyNumberFormat="1" applyFont="1" applyFill="1" applyBorder="1"/>
    <xf numFmtId="4" fontId="12" fillId="4" borderId="22" xfId="0" applyNumberFormat="1" applyFont="1" applyFill="1" applyBorder="1" applyAlignment="1">
      <alignment horizontal="right"/>
    </xf>
    <xf numFmtId="4" fontId="12" fillId="4" borderId="23" xfId="0" applyNumberFormat="1" applyFont="1" applyFill="1" applyBorder="1" applyAlignment="1">
      <alignment horizontal="right"/>
    </xf>
    <xf numFmtId="166" fontId="16" fillId="4" borderId="22" xfId="0" applyNumberFormat="1" applyFont="1" applyFill="1" applyBorder="1"/>
    <xf numFmtId="0" fontId="0" fillId="0" borderId="19" xfId="0" applyFont="1" applyBorder="1"/>
    <xf numFmtId="4" fontId="11" fillId="0" borderId="19" xfId="0" applyNumberFormat="1" applyFont="1" applyFill="1" applyBorder="1"/>
    <xf numFmtId="4" fontId="11" fillId="0" borderId="19" xfId="0" applyNumberFormat="1" applyFont="1" applyFill="1" applyBorder="1" applyAlignment="1">
      <alignment horizontal="right"/>
    </xf>
    <xf numFmtId="166" fontId="11" fillId="0" borderId="9" xfId="0" applyNumberFormat="1" applyFont="1" applyBorder="1"/>
    <xf numFmtId="0" fontId="3" fillId="2" borderId="19" xfId="0" applyFont="1" applyFill="1" applyBorder="1" applyAlignment="1">
      <alignment horizontal="right"/>
    </xf>
    <xf numFmtId="49" fontId="7" fillId="0" borderId="19" xfId="0" applyNumberFormat="1" applyFont="1" applyBorder="1"/>
    <xf numFmtId="4" fontId="11" fillId="0" borderId="6" xfId="0" applyNumberFormat="1" applyFont="1" applyBorder="1"/>
    <xf numFmtId="166" fontId="18" fillId="4" borderId="14" xfId="0" applyNumberFormat="1" applyFont="1" applyFill="1" applyBorder="1" applyAlignment="1">
      <alignment horizontal="right"/>
    </xf>
    <xf numFmtId="166" fontId="0" fillId="0" borderId="19" xfId="0" applyNumberFormat="1" applyFont="1" applyBorder="1" applyAlignment="1">
      <alignment horizontal="right"/>
    </xf>
    <xf numFmtId="166" fontId="12" fillId="4" borderId="14" xfId="0" applyNumberFormat="1" applyFont="1" applyFill="1" applyBorder="1" applyAlignment="1">
      <alignment horizontal="right"/>
    </xf>
    <xf numFmtId="164" fontId="11" fillId="0" borderId="30" xfId="0" applyNumberFormat="1" applyFont="1" applyBorder="1"/>
    <xf numFmtId="164" fontId="11" fillId="0" borderId="25" xfId="0" applyNumberFormat="1" applyFont="1" applyBorder="1"/>
    <xf numFmtId="164" fontId="11" fillId="0" borderId="31" xfId="0" applyNumberFormat="1" applyFont="1" applyBorder="1"/>
    <xf numFmtId="164" fontId="11" fillId="2" borderId="31" xfId="0" applyNumberFormat="1" applyFont="1" applyFill="1" applyBorder="1"/>
    <xf numFmtId="164" fontId="11" fillId="2" borderId="26" xfId="0" applyNumberFormat="1" applyFont="1" applyFill="1" applyBorder="1"/>
    <xf numFmtId="0" fontId="3" fillId="5" borderId="3" xfId="0" applyFont="1" applyFill="1" applyBorder="1"/>
    <xf numFmtId="0" fontId="3" fillId="5" borderId="22" xfId="0" applyFont="1" applyFill="1" applyBorder="1"/>
    <xf numFmtId="0" fontId="24" fillId="2" borderId="9" xfId="0" applyFont="1" applyFill="1" applyBorder="1" applyAlignment="1">
      <alignment horizontal="left" indent="5"/>
    </xf>
    <xf numFmtId="0" fontId="24" fillId="2" borderId="11" xfId="0" applyFont="1" applyFill="1" applyBorder="1" applyAlignment="1">
      <alignment horizontal="left" indent="5"/>
    </xf>
    <xf numFmtId="0" fontId="24" fillId="2" borderId="19" xfId="0" applyFont="1" applyFill="1" applyBorder="1" applyAlignment="1">
      <alignment horizontal="left" indent="5"/>
    </xf>
    <xf numFmtId="164" fontId="3" fillId="12" borderId="19" xfId="0" applyNumberFormat="1" applyFont="1" applyFill="1" applyBorder="1"/>
    <xf numFmtId="0" fontId="3" fillId="12" borderId="19" xfId="0" applyFont="1" applyFill="1" applyBorder="1"/>
    <xf numFmtId="164" fontId="3" fillId="13" borderId="22" xfId="0" applyNumberFormat="1" applyFont="1" applyFill="1" applyBorder="1"/>
    <xf numFmtId="0" fontId="16" fillId="10" borderId="0" xfId="0" applyFont="1" applyFill="1"/>
    <xf numFmtId="0" fontId="3" fillId="11" borderId="0" xfId="0" applyFont="1" applyFill="1" applyAlignment="1">
      <alignment horizontal="right"/>
    </xf>
    <xf numFmtId="49" fontId="28" fillId="4" borderId="3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Alignment="1">
      <alignment horizontal="right"/>
    </xf>
    <xf numFmtId="164" fontId="3" fillId="12" borderId="0" xfId="0" applyNumberFormat="1" applyFont="1" applyFill="1" applyAlignment="1">
      <alignment horizontal="right"/>
    </xf>
    <xf numFmtId="4" fontId="0" fillId="10" borderId="0" xfId="0" applyNumberFormat="1" applyFont="1" applyFill="1"/>
    <xf numFmtId="164" fontId="0" fillId="10" borderId="0" xfId="0" applyNumberFormat="1" applyFont="1" applyFill="1"/>
    <xf numFmtId="4" fontId="11" fillId="0" borderId="0" xfId="0" applyNumberFormat="1" applyFont="1"/>
    <xf numFmtId="0" fontId="0" fillId="0" borderId="17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indent="15"/>
    </xf>
    <xf numFmtId="0" fontId="10" fillId="3" borderId="1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</cellXfs>
  <cellStyles count="4">
    <cellStyle name="Hypertextový odkaz" xfId="1" builtinId="8"/>
    <cellStyle name="Normální" xfId="0" builtinId="0"/>
    <cellStyle name="normální 2" xfId="2" xr:uid="{00000000-0005-0000-0000-000006000000}"/>
    <cellStyle name="Normální 3" xfId="3" xr:uid="{00000000-0005-0000-0000-000007000000}"/>
  </cellStyles>
  <dxfs count="20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1F497D"/>
      </font>
      <fill>
        <patternFill>
          <bgColor rgb="FFC6D9F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1F497D"/>
      </font>
      <fill>
        <patternFill>
          <bgColor rgb="FFC6D9F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1F497D"/>
      </font>
      <fill>
        <patternFill>
          <bgColor rgb="FFC6D9F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1F497D"/>
      </font>
      <fill>
        <patternFill>
          <bgColor rgb="FFC6D9F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1F497D"/>
      </font>
      <fill>
        <patternFill>
          <bgColor rgb="FFC6D9F1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6EFCE"/>
      <rgbColor rgb="FFFFEB9C"/>
      <rgbColor rgb="FF99CCFF"/>
      <rgbColor rgb="FFFF99CC"/>
      <rgbColor rgb="FFCC99FF"/>
      <rgbColor rgb="FFFFC7CE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2060"/>
      <rgbColor rgb="FF00B050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360</xdr:colOff>
      <xdr:row>0</xdr:row>
      <xdr:rowOff>0</xdr:rowOff>
    </xdr:from>
    <xdr:to>
      <xdr:col>2</xdr:col>
      <xdr:colOff>1219320</xdr:colOff>
      <xdr:row>1</xdr:row>
      <xdr:rowOff>323640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35040" y="0"/>
          <a:ext cx="1218960" cy="685440"/>
        </a:xfrm>
        <a:prstGeom prst="rect">
          <a:avLst/>
        </a:prstGeom>
        <a:ln w="936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97"/>
  <sheetViews>
    <sheetView showGridLines="0" tabSelected="1" zoomScaleNormal="100" workbookViewId="0"/>
  </sheetViews>
  <sheetFormatPr defaultColWidth="16.140625" defaultRowHeight="15" zeroHeight="1" x14ac:dyDescent="0.25"/>
  <cols>
    <col min="1" max="1" width="1.5703125" style="1" customWidth="1"/>
    <col min="2" max="2" width="7.42578125" style="2" customWidth="1"/>
    <col min="3" max="3" width="78.28515625" style="1" customWidth="1"/>
    <col min="4" max="5" width="14" style="1" customWidth="1"/>
    <col min="6" max="6" width="15.42578125" style="1" customWidth="1"/>
    <col min="7" max="8" width="14" style="1" customWidth="1"/>
    <col min="9" max="9" width="13" style="3" customWidth="1"/>
    <col min="10" max="10" width="15.140625" style="1" customWidth="1"/>
    <col min="11" max="11" width="16.28515625" style="4" customWidth="1"/>
    <col min="12" max="12" width="10" style="5" customWidth="1"/>
    <col min="13" max="13" width="12.28515625" style="1" hidden="1" customWidth="1"/>
    <col min="14" max="14" width="10.42578125" style="1" hidden="1" customWidth="1"/>
    <col min="15" max="15" width="17.28515625" style="1" hidden="1" customWidth="1"/>
    <col min="16" max="16" width="10.7109375" style="1" hidden="1" customWidth="1"/>
    <col min="17" max="17" width="3.85546875" style="1" hidden="1" customWidth="1"/>
    <col min="18" max="19" width="11.5703125" style="1" hidden="1" customWidth="1"/>
    <col min="20" max="1024" width="16.140625" style="1" hidden="1"/>
  </cols>
  <sheetData>
    <row r="1" spans="2:13" ht="28.5" customHeight="1" x14ac:dyDescent="0.25">
      <c r="C1" s="269" t="s">
        <v>122</v>
      </c>
      <c r="D1" s="269"/>
      <c r="E1" s="269"/>
      <c r="F1" s="269"/>
      <c r="G1" s="269"/>
      <c r="H1" s="269"/>
      <c r="I1" s="6"/>
      <c r="J1" s="7"/>
      <c r="L1" s="8">
        <v>44873</v>
      </c>
    </row>
    <row r="2" spans="2:13" s="9" customFormat="1" ht="28.5" x14ac:dyDescent="0.45">
      <c r="B2" s="10"/>
      <c r="C2" s="269"/>
      <c r="D2" s="269"/>
      <c r="E2" s="269"/>
      <c r="F2" s="269"/>
      <c r="G2" s="269"/>
      <c r="H2" s="269"/>
      <c r="I2" s="11"/>
      <c r="K2" s="12"/>
      <c r="L2" s="13"/>
    </row>
    <row r="3" spans="2:13" ht="15" customHeight="1" x14ac:dyDescent="0.25">
      <c r="C3" s="270" t="s">
        <v>123</v>
      </c>
      <c r="D3" s="270"/>
      <c r="E3" s="270"/>
      <c r="F3" s="270"/>
      <c r="G3" s="270"/>
      <c r="H3" s="270"/>
      <c r="I3" s="270"/>
      <c r="J3" s="270"/>
      <c r="K3" s="270"/>
    </row>
    <row r="4" spans="2:13" ht="15.75" customHeight="1" x14ac:dyDescent="0.25">
      <c r="C4" s="270"/>
      <c r="D4" s="270"/>
      <c r="E4" s="270"/>
      <c r="F4" s="270"/>
      <c r="G4" s="270"/>
      <c r="H4" s="270"/>
      <c r="I4" s="270"/>
      <c r="J4" s="270"/>
      <c r="K4" s="270"/>
      <c r="M4" s="6"/>
    </row>
    <row r="5" spans="2:13" ht="15.75" thickBot="1" x14ac:dyDescent="0.3">
      <c r="C5" s="14"/>
      <c r="D5" s="14"/>
      <c r="E5" s="14"/>
      <c r="F5" s="14"/>
      <c r="G5" s="14"/>
      <c r="H5" s="14"/>
    </row>
    <row r="6" spans="2:13" ht="45" customHeight="1" thickBot="1" x14ac:dyDescent="0.3">
      <c r="C6" s="15" t="s">
        <v>0</v>
      </c>
      <c r="D6" s="16" t="s">
        <v>125</v>
      </c>
      <c r="E6" s="16" t="s">
        <v>126</v>
      </c>
      <c r="F6" s="16" t="s">
        <v>127</v>
      </c>
      <c r="G6" s="16" t="s">
        <v>128</v>
      </c>
      <c r="H6" s="16" t="s">
        <v>1</v>
      </c>
      <c r="I6" s="257" t="s">
        <v>129</v>
      </c>
      <c r="J6" s="17" t="s">
        <v>2</v>
      </c>
      <c r="K6" s="17" t="s">
        <v>130</v>
      </c>
    </row>
    <row r="7" spans="2:13" ht="15.75" thickBot="1" x14ac:dyDescent="0.3">
      <c r="C7" s="18" t="s">
        <v>3</v>
      </c>
      <c r="D7" s="19">
        <v>857503</v>
      </c>
      <c r="E7" s="20">
        <v>928833.7</v>
      </c>
      <c r="F7" s="20">
        <v>478796.3</v>
      </c>
      <c r="G7" s="20">
        <v>1071164</v>
      </c>
      <c r="H7" s="20">
        <f t="shared" ref="H7:H16" si="0">SUM(G7-D7)</f>
        <v>213661</v>
      </c>
      <c r="I7" s="20">
        <v>1072424</v>
      </c>
      <c r="J7" s="20">
        <f t="shared" ref="J7:J15" si="1">I7-G7</f>
        <v>1260</v>
      </c>
      <c r="K7" s="21">
        <f t="shared" ref="K7:K12" si="2">I7/E7</f>
        <v>1.1545920437641313</v>
      </c>
    </row>
    <row r="8" spans="2:13" ht="15.75" thickBot="1" x14ac:dyDescent="0.3">
      <c r="C8" s="22" t="s">
        <v>4</v>
      </c>
      <c r="D8" s="20">
        <v>93147.6</v>
      </c>
      <c r="E8" s="20">
        <v>105092</v>
      </c>
      <c r="F8" s="20">
        <v>80620.100000000006</v>
      </c>
      <c r="G8" s="20">
        <v>182689.5</v>
      </c>
      <c r="H8" s="20">
        <f t="shared" si="0"/>
        <v>89541.9</v>
      </c>
      <c r="I8" s="20">
        <v>106603.9</v>
      </c>
      <c r="J8" s="20">
        <f t="shared" si="1"/>
        <v>-76085.600000000006</v>
      </c>
      <c r="K8" s="21">
        <f t="shared" si="2"/>
        <v>1.0143864423552695</v>
      </c>
    </row>
    <row r="9" spans="2:13" ht="15.75" thickBot="1" x14ac:dyDescent="0.3">
      <c r="C9" s="22" t="s">
        <v>5</v>
      </c>
      <c r="D9" s="20">
        <v>68720</v>
      </c>
      <c r="E9" s="20">
        <v>68720</v>
      </c>
      <c r="F9" s="20">
        <v>0</v>
      </c>
      <c r="G9" s="23">
        <v>0</v>
      </c>
      <c r="H9" s="20">
        <f t="shared" si="0"/>
        <v>-68720</v>
      </c>
      <c r="I9" s="20">
        <v>82325.600000000006</v>
      </c>
      <c r="J9" s="20">
        <f t="shared" si="1"/>
        <v>82325.600000000006</v>
      </c>
      <c r="K9" s="21">
        <f t="shared" si="2"/>
        <v>1.1979860302677532</v>
      </c>
      <c r="L9" s="24"/>
    </row>
    <row r="10" spans="2:13" ht="15.75" thickBot="1" x14ac:dyDescent="0.3">
      <c r="C10" s="18" t="s">
        <v>6</v>
      </c>
      <c r="D10" s="20">
        <v>11800</v>
      </c>
      <c r="E10" s="20">
        <v>11800</v>
      </c>
      <c r="F10" s="20">
        <v>4415.2</v>
      </c>
      <c r="G10" s="20">
        <v>11800</v>
      </c>
      <c r="H10" s="20">
        <f t="shared" si="0"/>
        <v>0</v>
      </c>
      <c r="I10" s="20">
        <v>25900</v>
      </c>
      <c r="J10" s="20">
        <f t="shared" si="1"/>
        <v>14100</v>
      </c>
      <c r="K10" s="21">
        <f t="shared" si="2"/>
        <v>2.1949152542372881</v>
      </c>
    </row>
    <row r="11" spans="2:13" ht="15.75" thickBot="1" x14ac:dyDescent="0.3">
      <c r="C11" s="18" t="s">
        <v>7</v>
      </c>
      <c r="D11" s="20">
        <v>85142.3</v>
      </c>
      <c r="E11" s="20">
        <v>154167.20000000001</v>
      </c>
      <c r="F11" s="20">
        <v>121514.5</v>
      </c>
      <c r="G11" s="20">
        <v>94911</v>
      </c>
      <c r="H11" s="20">
        <f t="shared" si="0"/>
        <v>9768.6999999999971</v>
      </c>
      <c r="I11" s="20">
        <v>104175.8</v>
      </c>
      <c r="J11" s="20">
        <f t="shared" si="1"/>
        <v>9264.8000000000029</v>
      </c>
      <c r="K11" s="21">
        <f t="shared" si="2"/>
        <v>0.67573258124944857</v>
      </c>
    </row>
    <row r="12" spans="2:13" ht="15.75" thickBot="1" x14ac:dyDescent="0.3">
      <c r="C12" s="25" t="s">
        <v>8</v>
      </c>
      <c r="D12" s="26">
        <f>SUM(D7:D11)</f>
        <v>1116312.8999999999</v>
      </c>
      <c r="E12" s="26">
        <f>SUM(E7:E11)</f>
        <v>1268612.8999999999</v>
      </c>
      <c r="F12" s="26">
        <f>SUM(F7:F11)</f>
        <v>685346.1</v>
      </c>
      <c r="G12" s="26">
        <f>SUM(G7:G11)</f>
        <v>1360564.5</v>
      </c>
      <c r="H12" s="26">
        <f t="shared" si="0"/>
        <v>244251.60000000009</v>
      </c>
      <c r="I12" s="26">
        <f>SUM(I7:I11)</f>
        <v>1391429.3</v>
      </c>
      <c r="J12" s="26">
        <f t="shared" si="1"/>
        <v>30864.800000000047</v>
      </c>
      <c r="K12" s="27">
        <f t="shared" si="2"/>
        <v>1.0968115648201278</v>
      </c>
    </row>
    <row r="13" spans="2:13" x14ac:dyDescent="0.25">
      <c r="C13" s="28" t="s">
        <v>9</v>
      </c>
      <c r="D13" s="29">
        <v>0</v>
      </c>
      <c r="E13" s="29">
        <v>0</v>
      </c>
      <c r="F13" s="30">
        <v>0</v>
      </c>
      <c r="G13" s="29">
        <v>0</v>
      </c>
      <c r="H13" s="29">
        <f t="shared" si="0"/>
        <v>0</v>
      </c>
      <c r="I13" s="29">
        <v>80000</v>
      </c>
      <c r="J13" s="29">
        <f t="shared" si="1"/>
        <v>80000</v>
      </c>
      <c r="K13" s="31" t="s">
        <v>10</v>
      </c>
    </row>
    <row r="14" spans="2:13" x14ac:dyDescent="0.25">
      <c r="C14" s="28" t="s">
        <v>11</v>
      </c>
      <c r="D14" s="210">
        <v>236547.7</v>
      </c>
      <c r="E14" s="29">
        <v>367744.2</v>
      </c>
      <c r="F14" s="30">
        <v>0</v>
      </c>
      <c r="G14" s="32">
        <v>0</v>
      </c>
      <c r="H14" s="29">
        <f t="shared" si="0"/>
        <v>-236547.7</v>
      </c>
      <c r="I14" s="32">
        <v>98738.8</v>
      </c>
      <c r="J14" s="29">
        <f t="shared" si="1"/>
        <v>98738.8</v>
      </c>
      <c r="K14" s="31" t="s">
        <v>10</v>
      </c>
    </row>
    <row r="15" spans="2:13" ht="15.75" thickBot="1" x14ac:dyDescent="0.3">
      <c r="C15" s="28" t="s">
        <v>12</v>
      </c>
      <c r="D15" s="34">
        <v>0</v>
      </c>
      <c r="E15" s="29">
        <v>0</v>
      </c>
      <c r="F15" s="30">
        <v>0</v>
      </c>
      <c r="G15" s="33">
        <v>0</v>
      </c>
      <c r="H15" s="34">
        <f t="shared" si="0"/>
        <v>0</v>
      </c>
      <c r="I15" s="33">
        <v>0</v>
      </c>
      <c r="J15" s="29">
        <f t="shared" si="1"/>
        <v>0</v>
      </c>
      <c r="K15" s="31" t="s">
        <v>10</v>
      </c>
    </row>
    <row r="16" spans="2:13" ht="16.5" thickBot="1" x14ac:dyDescent="0.3">
      <c r="C16" s="35" t="s">
        <v>13</v>
      </c>
      <c r="D16" s="36">
        <f>SUM(D12:D15)</f>
        <v>1352860.5999999999</v>
      </c>
      <c r="E16" s="36">
        <f>SUM(E12:E15)</f>
        <v>1636357.0999999999</v>
      </c>
      <c r="F16" s="36">
        <f>SUM(F12:F15)</f>
        <v>685346.1</v>
      </c>
      <c r="G16" s="36">
        <f>SUM(G12:G15)</f>
        <v>1360564.5</v>
      </c>
      <c r="H16" s="36">
        <f t="shared" si="0"/>
        <v>7703.9000000001397</v>
      </c>
      <c r="I16" s="36">
        <f>SUM(I12:I15)</f>
        <v>1570168.1</v>
      </c>
      <c r="J16" s="36">
        <f>SUM(I16-G16)</f>
        <v>209603.60000000009</v>
      </c>
      <c r="K16" s="37">
        <f>I16/E16</f>
        <v>0.95955100509540381</v>
      </c>
    </row>
    <row r="17" spans="2:16" x14ac:dyDescent="0.25">
      <c r="C17" s="38"/>
      <c r="D17" s="39"/>
      <c r="E17" s="39"/>
      <c r="F17" s="39"/>
      <c r="G17" s="39"/>
      <c r="H17" s="39"/>
    </row>
    <row r="18" spans="2:16" x14ac:dyDescent="0.25">
      <c r="C18" s="40"/>
      <c r="D18" s="41" t="s">
        <v>14</v>
      </c>
      <c r="E18" s="262">
        <v>80000</v>
      </c>
      <c r="F18" s="39" t="s">
        <v>144</v>
      </c>
      <c r="G18" s="39"/>
      <c r="H18" s="39"/>
      <c r="I18" s="39" t="s">
        <v>15</v>
      </c>
      <c r="J18" s="39"/>
    </row>
    <row r="19" spans="2:16" x14ac:dyDescent="0.25">
      <c r="C19" s="40"/>
      <c r="D19" s="42"/>
      <c r="E19" s="43"/>
      <c r="F19" s="39"/>
      <c r="G19" s="44"/>
      <c r="H19" s="39"/>
      <c r="I19" s="39"/>
      <c r="J19" s="39"/>
    </row>
    <row r="20" spans="2:16" x14ac:dyDescent="0.25">
      <c r="C20" s="40"/>
      <c r="D20" s="42"/>
      <c r="E20" s="259">
        <v>98738.8</v>
      </c>
      <c r="F20" s="39" t="s">
        <v>16</v>
      </c>
      <c r="G20" s="44"/>
      <c r="I20" s="39" t="s">
        <v>17</v>
      </c>
      <c r="J20" s="39"/>
      <c r="K20" s="226"/>
    </row>
    <row r="21" spans="2:16" x14ac:dyDescent="0.25">
      <c r="C21" s="40"/>
      <c r="D21" s="42"/>
      <c r="E21" s="258">
        <v>0</v>
      </c>
      <c r="F21" s="46" t="s">
        <v>18</v>
      </c>
      <c r="G21" s="46"/>
      <c r="H21" s="46"/>
      <c r="I21" s="46"/>
      <c r="J21" s="39"/>
    </row>
    <row r="22" spans="2:16" x14ac:dyDescent="0.25">
      <c r="C22" s="40"/>
      <c r="D22" s="42"/>
      <c r="I22" s="1"/>
      <c r="J22" s="39"/>
    </row>
    <row r="23" spans="2:16" x14ac:dyDescent="0.25">
      <c r="C23" s="40"/>
      <c r="D23" s="42"/>
      <c r="E23" s="43"/>
      <c r="F23" s="39"/>
      <c r="G23" s="44"/>
      <c r="I23" s="39"/>
      <c r="J23" s="39"/>
    </row>
    <row r="24" spans="2:16" x14ac:dyDescent="0.25">
      <c r="C24" s="40"/>
      <c r="D24" s="42"/>
      <c r="E24" s="45"/>
      <c r="F24" s="46"/>
      <c r="G24" s="39"/>
      <c r="H24" s="39"/>
    </row>
    <row r="25" spans="2:16" ht="15" customHeight="1" x14ac:dyDescent="0.25">
      <c r="C25" s="270" t="s">
        <v>124</v>
      </c>
      <c r="D25" s="270"/>
      <c r="E25" s="270"/>
      <c r="F25" s="270"/>
      <c r="G25" s="270"/>
      <c r="H25" s="270"/>
      <c r="I25" s="270"/>
      <c r="J25" s="270"/>
      <c r="K25" s="270"/>
    </row>
    <row r="26" spans="2:16" ht="15.75" customHeight="1" x14ac:dyDescent="0.25">
      <c r="C26" s="270"/>
      <c r="D26" s="270"/>
      <c r="E26" s="270"/>
      <c r="F26" s="270"/>
      <c r="G26" s="270"/>
      <c r="H26" s="270"/>
      <c r="I26" s="270"/>
      <c r="J26" s="270"/>
      <c r="K26" s="270"/>
    </row>
    <row r="27" spans="2:16" ht="15.75" thickBot="1" x14ac:dyDescent="0.3">
      <c r="C27" s="40"/>
      <c r="D27" s="42"/>
      <c r="E27" s="45"/>
      <c r="F27" s="46"/>
      <c r="G27" s="39"/>
      <c r="H27" s="39"/>
      <c r="N27" s="47"/>
      <c r="O27" s="47"/>
      <c r="P27" s="47"/>
    </row>
    <row r="28" spans="2:16" s="47" customFormat="1" ht="45.75" thickBot="1" x14ac:dyDescent="0.3">
      <c r="B28" s="48"/>
      <c r="C28" s="15" t="s">
        <v>19</v>
      </c>
      <c r="D28" s="16" t="s">
        <v>125</v>
      </c>
      <c r="E28" s="16" t="s">
        <v>126</v>
      </c>
      <c r="F28" s="16" t="s">
        <v>127</v>
      </c>
      <c r="G28" s="16" t="s">
        <v>128</v>
      </c>
      <c r="H28" s="16" t="s">
        <v>1</v>
      </c>
      <c r="I28" s="17" t="s">
        <v>129</v>
      </c>
      <c r="J28" s="17" t="s">
        <v>2</v>
      </c>
      <c r="K28" s="17" t="s">
        <v>130</v>
      </c>
      <c r="L28" s="49"/>
      <c r="N28" s="1"/>
      <c r="O28" s="1"/>
      <c r="P28" s="1"/>
    </row>
    <row r="29" spans="2:16" ht="15.75" thickBot="1" x14ac:dyDescent="0.3">
      <c r="C29" s="50" t="s">
        <v>20</v>
      </c>
      <c r="D29" s="211">
        <v>1000089.8</v>
      </c>
      <c r="E29" s="52">
        <v>1190548.2</v>
      </c>
      <c r="F29" s="51">
        <v>517715.3</v>
      </c>
      <c r="G29" s="53">
        <v>1265801.5</v>
      </c>
      <c r="H29" s="51">
        <f t="shared" ref="H29:H44" si="3">G29-D29</f>
        <v>265711.69999999995</v>
      </c>
      <c r="I29" s="211">
        <v>1230457.1000000001</v>
      </c>
      <c r="J29" s="54">
        <f t="shared" ref="J29:J44" si="4">I29-G29</f>
        <v>-35344.399999999907</v>
      </c>
      <c r="K29" s="55">
        <f>I29/E29</f>
        <v>1.033521448354632</v>
      </c>
    </row>
    <row r="30" spans="2:16" ht="15.75" thickBot="1" x14ac:dyDescent="0.3">
      <c r="C30" s="56" t="s">
        <v>21</v>
      </c>
      <c r="D30" s="212">
        <f>SUM(D31:D42)</f>
        <v>303600.8</v>
      </c>
      <c r="E30" s="57">
        <f>SUM(E31:E43)</f>
        <v>396638.89999999997</v>
      </c>
      <c r="F30" s="51">
        <f>SUM(F31:F43)</f>
        <v>32229.799999999996</v>
      </c>
      <c r="G30" s="57">
        <f>SUM(G31:G42)</f>
        <v>412060</v>
      </c>
      <c r="H30" s="51">
        <f t="shared" si="3"/>
        <v>108459.20000000001</v>
      </c>
      <c r="I30" s="212">
        <f>SUM(I31:I42)</f>
        <v>332030</v>
      </c>
      <c r="J30" s="54">
        <f t="shared" si="4"/>
        <v>-80030</v>
      </c>
      <c r="K30" s="55">
        <f>I30/E30</f>
        <v>0.83710901779931324</v>
      </c>
    </row>
    <row r="31" spans="2:16" x14ac:dyDescent="0.25">
      <c r="C31" s="58" t="s">
        <v>136</v>
      </c>
      <c r="D31" s="213">
        <v>9700</v>
      </c>
      <c r="E31" s="60">
        <v>12135</v>
      </c>
      <c r="F31" s="60">
        <v>458.5</v>
      </c>
      <c r="G31" s="59">
        <v>10670</v>
      </c>
      <c r="H31" s="60">
        <f t="shared" si="3"/>
        <v>970</v>
      </c>
      <c r="I31" s="213">
        <v>18670</v>
      </c>
      <c r="J31" s="60">
        <f t="shared" si="4"/>
        <v>8000</v>
      </c>
      <c r="K31" s="235">
        <f>I31/E31</f>
        <v>1.5385249278945199</v>
      </c>
    </row>
    <row r="32" spans="2:16" x14ac:dyDescent="0.25">
      <c r="C32" s="61" t="s">
        <v>22</v>
      </c>
      <c r="D32" s="214">
        <v>272000</v>
      </c>
      <c r="E32" s="63">
        <v>276193</v>
      </c>
      <c r="F32" s="63">
        <v>28937.1</v>
      </c>
      <c r="G32" s="62">
        <v>386400</v>
      </c>
      <c r="H32" s="63">
        <f t="shared" si="3"/>
        <v>114400</v>
      </c>
      <c r="I32" s="214">
        <v>288000</v>
      </c>
      <c r="J32" s="63">
        <f t="shared" si="4"/>
        <v>-98400</v>
      </c>
      <c r="K32" s="65">
        <f>I32/E32</f>
        <v>1.042749092120365</v>
      </c>
      <c r="L32" s="66"/>
    </row>
    <row r="33" spans="1:1024" x14ac:dyDescent="0.25">
      <c r="C33" s="61" t="s">
        <v>23</v>
      </c>
      <c r="D33" s="62">
        <v>0</v>
      </c>
      <c r="E33" s="63">
        <v>384</v>
      </c>
      <c r="F33" s="63">
        <v>0</v>
      </c>
      <c r="G33" s="62">
        <v>500</v>
      </c>
      <c r="H33" s="63">
        <f t="shared" si="3"/>
        <v>500</v>
      </c>
      <c r="I33" s="62">
        <v>500</v>
      </c>
      <c r="J33" s="63">
        <f t="shared" si="4"/>
        <v>0</v>
      </c>
      <c r="K33" s="65">
        <f>I33/E33</f>
        <v>1.3020833333333333</v>
      </c>
    </row>
    <row r="34" spans="1:1024" x14ac:dyDescent="0.25">
      <c r="C34" s="61" t="s">
        <v>24</v>
      </c>
      <c r="D34" s="62">
        <v>980</v>
      </c>
      <c r="E34" s="63">
        <v>980</v>
      </c>
      <c r="F34" s="63">
        <v>50</v>
      </c>
      <c r="G34" s="62">
        <v>1100</v>
      </c>
      <c r="H34" s="63">
        <f t="shared" si="3"/>
        <v>120</v>
      </c>
      <c r="I34" s="62">
        <v>1100</v>
      </c>
      <c r="J34" s="63">
        <f t="shared" si="4"/>
        <v>0</v>
      </c>
      <c r="K34" s="67" t="s">
        <v>10</v>
      </c>
    </row>
    <row r="35" spans="1:1024" x14ac:dyDescent="0.25">
      <c r="C35" s="61" t="s">
        <v>25</v>
      </c>
      <c r="D35" s="62">
        <v>1880</v>
      </c>
      <c r="E35" s="63">
        <v>1880</v>
      </c>
      <c r="F35" s="63">
        <v>643.29999999999995</v>
      </c>
      <c r="G35" s="62">
        <v>1880</v>
      </c>
      <c r="H35" s="63">
        <f t="shared" si="3"/>
        <v>0</v>
      </c>
      <c r="I35" s="62">
        <v>8150</v>
      </c>
      <c r="J35" s="63">
        <f t="shared" si="4"/>
        <v>6270</v>
      </c>
      <c r="K35" s="65">
        <f>I35/E35</f>
        <v>4.3351063829787231</v>
      </c>
    </row>
    <row r="36" spans="1:1024" x14ac:dyDescent="0.25">
      <c r="C36" s="61" t="s">
        <v>26</v>
      </c>
      <c r="D36" s="62">
        <v>4050</v>
      </c>
      <c r="E36" s="63">
        <v>4050</v>
      </c>
      <c r="F36" s="63">
        <v>1938.3</v>
      </c>
      <c r="G36" s="62">
        <v>6510</v>
      </c>
      <c r="H36" s="63">
        <f t="shared" si="3"/>
        <v>2460</v>
      </c>
      <c r="I36" s="62">
        <v>8110</v>
      </c>
      <c r="J36" s="63">
        <f t="shared" si="4"/>
        <v>1600</v>
      </c>
      <c r="K36" s="65">
        <f>I36/E36</f>
        <v>2.0024691358024693</v>
      </c>
    </row>
    <row r="37" spans="1:1024" x14ac:dyDescent="0.25">
      <c r="C37" s="61" t="s">
        <v>27</v>
      </c>
      <c r="D37" s="62">
        <v>1000</v>
      </c>
      <c r="E37" s="63">
        <v>71000</v>
      </c>
      <c r="F37" s="63">
        <v>0</v>
      </c>
      <c r="G37" s="62">
        <v>0</v>
      </c>
      <c r="H37" s="63">
        <f t="shared" si="3"/>
        <v>-1000</v>
      </c>
      <c r="I37" s="62">
        <v>0</v>
      </c>
      <c r="J37" s="63">
        <f t="shared" si="4"/>
        <v>0</v>
      </c>
      <c r="K37" s="67" t="s">
        <v>10</v>
      </c>
    </row>
    <row r="38" spans="1:1024" x14ac:dyDescent="0.25">
      <c r="C38" s="61" t="s">
        <v>28</v>
      </c>
      <c r="D38" s="62">
        <v>5000</v>
      </c>
      <c r="E38" s="63">
        <v>6114.5</v>
      </c>
      <c r="F38" s="63">
        <v>0</v>
      </c>
      <c r="G38" s="62">
        <v>5000</v>
      </c>
      <c r="H38" s="63">
        <f t="shared" si="3"/>
        <v>0</v>
      </c>
      <c r="I38" s="62">
        <v>5000</v>
      </c>
      <c r="J38" s="63">
        <f t="shared" si="4"/>
        <v>0</v>
      </c>
      <c r="K38" s="65">
        <f>I38/E38</f>
        <v>0.81772835064191673</v>
      </c>
    </row>
    <row r="39" spans="1:1024" x14ac:dyDescent="0.25">
      <c r="A39" s="47"/>
      <c r="B39" s="48"/>
      <c r="C39" s="61" t="s">
        <v>137</v>
      </c>
      <c r="D39" s="62">
        <v>0</v>
      </c>
      <c r="E39" s="63">
        <v>202.6</v>
      </c>
      <c r="F39" s="63">
        <v>202.6</v>
      </c>
      <c r="G39" s="62">
        <v>0</v>
      </c>
      <c r="H39" s="63">
        <f>G39-D39</f>
        <v>0</v>
      </c>
      <c r="I39" s="62">
        <v>0</v>
      </c>
      <c r="J39" s="63">
        <f>I39-G39</f>
        <v>0</v>
      </c>
      <c r="K39" s="67" t="s">
        <v>10</v>
      </c>
      <c r="L39" s="49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  <c r="FP39" s="47"/>
      <c r="FQ39" s="47"/>
      <c r="FR39" s="47"/>
      <c r="FS39" s="47"/>
      <c r="FT39" s="47"/>
      <c r="FU39" s="47"/>
      <c r="FV39" s="47"/>
      <c r="FW39" s="47"/>
      <c r="FX39" s="47"/>
      <c r="FY39" s="47"/>
      <c r="FZ39" s="47"/>
      <c r="GA39" s="47"/>
      <c r="GB39" s="47"/>
      <c r="GC39" s="47"/>
      <c r="GD39" s="47"/>
      <c r="GE39" s="47"/>
      <c r="GF39" s="47"/>
      <c r="GG39" s="47"/>
      <c r="GH39" s="47"/>
      <c r="GI39" s="47"/>
      <c r="GJ39" s="47"/>
      <c r="GK39" s="47"/>
      <c r="GL39" s="47"/>
      <c r="GM39" s="47"/>
      <c r="GN39" s="47"/>
      <c r="GO39" s="47"/>
      <c r="GP39" s="47"/>
      <c r="GQ39" s="47"/>
      <c r="GR39" s="47"/>
      <c r="GS39" s="47"/>
      <c r="GT39" s="47"/>
      <c r="GU39" s="47"/>
      <c r="GV39" s="47"/>
      <c r="GW39" s="47"/>
      <c r="GX39" s="47"/>
      <c r="GY39" s="47"/>
      <c r="GZ39" s="47"/>
      <c r="HA39" s="47"/>
      <c r="HB39" s="47"/>
      <c r="HC39" s="47"/>
      <c r="HD39" s="47"/>
      <c r="HE39" s="47"/>
      <c r="HF39" s="47"/>
      <c r="HG39" s="47"/>
      <c r="HH39" s="47"/>
      <c r="HI39" s="47"/>
      <c r="HJ39" s="47"/>
      <c r="HK39" s="47"/>
      <c r="HL39" s="47"/>
      <c r="HM39" s="47"/>
      <c r="HN39" s="47"/>
      <c r="HO39" s="47"/>
      <c r="HP39" s="47"/>
      <c r="HQ39" s="47"/>
      <c r="HR39" s="47"/>
      <c r="HS39" s="47"/>
      <c r="HT39" s="47"/>
      <c r="HU39" s="47"/>
      <c r="HV39" s="47"/>
      <c r="HW39" s="47"/>
      <c r="HX39" s="47"/>
      <c r="HY39" s="47"/>
      <c r="HZ39" s="47"/>
      <c r="IA39" s="47"/>
      <c r="IB39" s="47"/>
      <c r="IC39" s="47"/>
      <c r="ID39" s="47"/>
      <c r="IE39" s="47"/>
      <c r="IF39" s="47"/>
      <c r="IG39" s="47"/>
      <c r="IH39" s="47"/>
      <c r="II39" s="47"/>
      <c r="IJ39" s="47"/>
      <c r="IK39" s="47"/>
      <c r="IL39" s="47"/>
      <c r="IM39" s="47"/>
      <c r="IN39" s="47"/>
      <c r="IO39" s="47"/>
      <c r="IP39" s="47"/>
      <c r="IQ39" s="47"/>
      <c r="IR39" s="47"/>
      <c r="IS39" s="47"/>
      <c r="IT39" s="47"/>
      <c r="IU39" s="47"/>
      <c r="IV39" s="47"/>
      <c r="IW39" s="47"/>
      <c r="IX39" s="47"/>
      <c r="IY39" s="47"/>
      <c r="IZ39" s="47"/>
      <c r="JA39" s="47"/>
      <c r="JB39" s="47"/>
      <c r="JC39" s="47"/>
      <c r="JD39" s="47"/>
      <c r="JE39" s="47"/>
      <c r="JF39" s="47"/>
      <c r="JG39" s="47"/>
      <c r="JH39" s="47"/>
      <c r="JI39" s="47"/>
      <c r="JJ39" s="47"/>
      <c r="JK39" s="47"/>
      <c r="JL39" s="47"/>
      <c r="JM39" s="47"/>
      <c r="JN39" s="47"/>
      <c r="JO39" s="47"/>
      <c r="JP39" s="47"/>
      <c r="JQ39" s="47"/>
      <c r="JR39" s="47"/>
      <c r="JS39" s="47"/>
      <c r="JT39" s="47"/>
      <c r="JU39" s="47"/>
      <c r="JV39" s="47"/>
      <c r="JW39" s="47"/>
      <c r="JX39" s="47"/>
      <c r="JY39" s="47"/>
      <c r="JZ39" s="47"/>
      <c r="KA39" s="47"/>
      <c r="KB39" s="47"/>
      <c r="KC39" s="47"/>
      <c r="KD39" s="47"/>
      <c r="KE39" s="47"/>
      <c r="KF39" s="47"/>
      <c r="KG39" s="47"/>
      <c r="KH39" s="47"/>
      <c r="KI39" s="47"/>
      <c r="KJ39" s="47"/>
      <c r="KK39" s="47"/>
      <c r="KL39" s="47"/>
      <c r="KM39" s="47"/>
      <c r="KN39" s="47"/>
      <c r="KO39" s="47"/>
      <c r="KP39" s="47"/>
      <c r="KQ39" s="47"/>
      <c r="KR39" s="47"/>
      <c r="KS39" s="47"/>
      <c r="KT39" s="47"/>
      <c r="KU39" s="47"/>
      <c r="KV39" s="47"/>
      <c r="KW39" s="47"/>
      <c r="KX39" s="47"/>
      <c r="KY39" s="47"/>
      <c r="KZ39" s="47"/>
      <c r="LA39" s="47"/>
      <c r="LB39" s="47"/>
      <c r="LC39" s="47"/>
      <c r="LD39" s="47"/>
      <c r="LE39" s="47"/>
      <c r="LF39" s="47"/>
      <c r="LG39" s="47"/>
      <c r="LH39" s="47"/>
      <c r="LI39" s="47"/>
      <c r="LJ39" s="47"/>
      <c r="LK39" s="47"/>
      <c r="LL39" s="47"/>
      <c r="LM39" s="47"/>
      <c r="LN39" s="47"/>
      <c r="LO39" s="47"/>
      <c r="LP39" s="47"/>
      <c r="LQ39" s="47"/>
      <c r="LR39" s="47"/>
      <c r="LS39" s="47"/>
      <c r="LT39" s="47"/>
      <c r="LU39" s="47"/>
      <c r="LV39" s="47"/>
      <c r="LW39" s="47"/>
      <c r="LX39" s="47"/>
      <c r="LY39" s="47"/>
      <c r="LZ39" s="47"/>
      <c r="MA39" s="47"/>
      <c r="MB39" s="47"/>
      <c r="MC39" s="47"/>
      <c r="MD39" s="47"/>
      <c r="ME39" s="47"/>
      <c r="MF39" s="47"/>
      <c r="MG39" s="47"/>
      <c r="MH39" s="47"/>
      <c r="MI39" s="47"/>
      <c r="MJ39" s="47"/>
      <c r="MK39" s="47"/>
      <c r="ML39" s="47"/>
      <c r="MM39" s="47"/>
      <c r="MN39" s="47"/>
      <c r="MO39" s="47"/>
      <c r="MP39" s="47"/>
      <c r="MQ39" s="47"/>
      <c r="MR39" s="47"/>
      <c r="MS39" s="47"/>
      <c r="MT39" s="47"/>
      <c r="MU39" s="47"/>
      <c r="MV39" s="47"/>
      <c r="MW39" s="47"/>
      <c r="MX39" s="47"/>
      <c r="MY39" s="47"/>
      <c r="MZ39" s="47"/>
      <c r="NA39" s="47"/>
      <c r="NB39" s="47"/>
      <c r="NC39" s="47"/>
      <c r="ND39" s="47"/>
      <c r="NE39" s="47"/>
      <c r="NF39" s="47"/>
      <c r="NG39" s="47"/>
      <c r="NH39" s="47"/>
      <c r="NI39" s="47"/>
      <c r="NJ39" s="47"/>
      <c r="NK39" s="47"/>
      <c r="NL39" s="47"/>
      <c r="NM39" s="47"/>
      <c r="NN39" s="47"/>
      <c r="NO39" s="47"/>
      <c r="NP39" s="47"/>
      <c r="NQ39" s="47"/>
      <c r="NR39" s="47"/>
      <c r="NS39" s="47"/>
      <c r="NT39" s="47"/>
      <c r="NU39" s="47"/>
      <c r="NV39" s="47"/>
      <c r="NW39" s="47"/>
      <c r="NX39" s="47"/>
      <c r="NY39" s="47"/>
      <c r="NZ39" s="47"/>
      <c r="OA39" s="47"/>
      <c r="OB39" s="47"/>
      <c r="OC39" s="47"/>
      <c r="OD39" s="47"/>
      <c r="OE39" s="47"/>
      <c r="OF39" s="47"/>
      <c r="OG39" s="47"/>
      <c r="OH39" s="47"/>
      <c r="OI39" s="47"/>
      <c r="OJ39" s="47"/>
      <c r="OK39" s="47"/>
      <c r="OL39" s="47"/>
      <c r="OM39" s="47"/>
      <c r="ON39" s="47"/>
      <c r="OO39" s="47"/>
      <c r="OP39" s="47"/>
      <c r="OQ39" s="47"/>
      <c r="OR39" s="47"/>
      <c r="OS39" s="47"/>
      <c r="OT39" s="47"/>
      <c r="OU39" s="47"/>
      <c r="OV39" s="47"/>
      <c r="OW39" s="47"/>
      <c r="OX39" s="47"/>
      <c r="OY39" s="47"/>
      <c r="OZ39" s="47"/>
      <c r="PA39" s="47"/>
      <c r="PB39" s="47"/>
      <c r="PC39" s="47"/>
      <c r="PD39" s="47"/>
      <c r="PE39" s="47"/>
      <c r="PF39" s="47"/>
      <c r="PG39" s="47"/>
      <c r="PH39" s="47"/>
      <c r="PI39" s="47"/>
      <c r="PJ39" s="47"/>
      <c r="PK39" s="47"/>
      <c r="PL39" s="47"/>
      <c r="PM39" s="47"/>
      <c r="PN39" s="47"/>
      <c r="PO39" s="47"/>
      <c r="PP39" s="47"/>
      <c r="PQ39" s="47"/>
      <c r="PR39" s="47"/>
      <c r="PS39" s="47"/>
      <c r="PT39" s="47"/>
      <c r="PU39" s="47"/>
      <c r="PV39" s="47"/>
      <c r="PW39" s="47"/>
      <c r="PX39" s="47"/>
      <c r="PY39" s="47"/>
      <c r="PZ39" s="47"/>
      <c r="QA39" s="47"/>
      <c r="QB39" s="47"/>
      <c r="QC39" s="47"/>
      <c r="QD39" s="47"/>
      <c r="QE39" s="47"/>
      <c r="QF39" s="47"/>
      <c r="QG39" s="47"/>
      <c r="QH39" s="47"/>
      <c r="QI39" s="47"/>
      <c r="QJ39" s="47"/>
      <c r="QK39" s="47"/>
      <c r="QL39" s="47"/>
      <c r="QM39" s="47"/>
      <c r="QN39" s="47"/>
      <c r="QO39" s="47"/>
      <c r="QP39" s="47"/>
      <c r="QQ39" s="47"/>
      <c r="QR39" s="47"/>
      <c r="QS39" s="47"/>
      <c r="QT39" s="47"/>
      <c r="QU39" s="47"/>
      <c r="QV39" s="47"/>
      <c r="QW39" s="47"/>
      <c r="QX39" s="47"/>
      <c r="QY39" s="47"/>
      <c r="QZ39" s="47"/>
      <c r="RA39" s="47"/>
      <c r="RB39" s="47"/>
      <c r="RC39" s="47"/>
      <c r="RD39" s="47"/>
      <c r="RE39" s="47"/>
      <c r="RF39" s="47"/>
      <c r="RG39" s="47"/>
      <c r="RH39" s="47"/>
      <c r="RI39" s="47"/>
      <c r="RJ39" s="47"/>
      <c r="RK39" s="47"/>
      <c r="RL39" s="47"/>
      <c r="RM39" s="47"/>
      <c r="RN39" s="47"/>
      <c r="RO39" s="47"/>
      <c r="RP39" s="47"/>
      <c r="RQ39" s="47"/>
      <c r="RR39" s="47"/>
      <c r="RS39" s="47"/>
      <c r="RT39" s="47"/>
      <c r="RU39" s="47"/>
      <c r="RV39" s="47"/>
      <c r="RW39" s="47"/>
      <c r="RX39" s="47"/>
      <c r="RY39" s="47"/>
      <c r="RZ39" s="47"/>
      <c r="SA39" s="47"/>
      <c r="SB39" s="47"/>
      <c r="SC39" s="47"/>
      <c r="SD39" s="47"/>
      <c r="SE39" s="47"/>
      <c r="SF39" s="47"/>
      <c r="SG39" s="47"/>
      <c r="SH39" s="47"/>
      <c r="SI39" s="47"/>
      <c r="SJ39" s="47"/>
      <c r="SK39" s="47"/>
      <c r="SL39" s="47"/>
      <c r="SM39" s="47"/>
      <c r="SN39" s="47"/>
      <c r="SO39" s="47"/>
      <c r="SP39" s="47"/>
      <c r="SQ39" s="47"/>
      <c r="SR39" s="47"/>
      <c r="SS39" s="47"/>
      <c r="ST39" s="47"/>
      <c r="SU39" s="47"/>
      <c r="SV39" s="47"/>
      <c r="SW39" s="47"/>
      <c r="SX39" s="47"/>
      <c r="SY39" s="47"/>
      <c r="SZ39" s="47"/>
      <c r="TA39" s="47"/>
      <c r="TB39" s="47"/>
      <c r="TC39" s="47"/>
      <c r="TD39" s="47"/>
      <c r="TE39" s="47"/>
      <c r="TF39" s="47"/>
      <c r="TG39" s="47"/>
      <c r="TH39" s="47"/>
      <c r="TI39" s="47"/>
      <c r="TJ39" s="47"/>
      <c r="TK39" s="47"/>
      <c r="TL39" s="47"/>
      <c r="TM39" s="47"/>
      <c r="TN39" s="47"/>
      <c r="TO39" s="47"/>
      <c r="TP39" s="47"/>
      <c r="TQ39" s="47"/>
      <c r="TR39" s="47"/>
      <c r="TS39" s="47"/>
      <c r="TT39" s="47"/>
      <c r="TU39" s="47"/>
      <c r="TV39" s="47"/>
      <c r="TW39" s="47"/>
      <c r="TX39" s="47"/>
      <c r="TY39" s="47"/>
      <c r="TZ39" s="47"/>
      <c r="UA39" s="47"/>
      <c r="UB39" s="47"/>
      <c r="UC39" s="47"/>
      <c r="UD39" s="47"/>
      <c r="UE39" s="47"/>
      <c r="UF39" s="47"/>
      <c r="UG39" s="47"/>
      <c r="UH39" s="47"/>
      <c r="UI39" s="47"/>
      <c r="UJ39" s="47"/>
      <c r="UK39" s="47"/>
      <c r="UL39" s="47"/>
      <c r="UM39" s="47"/>
      <c r="UN39" s="47"/>
      <c r="UO39" s="47"/>
      <c r="UP39" s="47"/>
      <c r="UQ39" s="47"/>
      <c r="UR39" s="47"/>
      <c r="US39" s="47"/>
      <c r="UT39" s="47"/>
      <c r="UU39" s="47"/>
      <c r="UV39" s="47"/>
      <c r="UW39" s="47"/>
      <c r="UX39" s="47"/>
      <c r="UY39" s="47"/>
      <c r="UZ39" s="47"/>
      <c r="VA39" s="47"/>
      <c r="VB39" s="47"/>
      <c r="VC39" s="47"/>
      <c r="VD39" s="47"/>
      <c r="VE39" s="47"/>
      <c r="VF39" s="47"/>
      <c r="VG39" s="47"/>
      <c r="VH39" s="47"/>
      <c r="VI39" s="47"/>
      <c r="VJ39" s="47"/>
      <c r="VK39" s="47"/>
      <c r="VL39" s="47"/>
      <c r="VM39" s="47"/>
      <c r="VN39" s="47"/>
      <c r="VO39" s="47"/>
      <c r="VP39" s="47"/>
      <c r="VQ39" s="47"/>
      <c r="VR39" s="47"/>
      <c r="VS39" s="47"/>
      <c r="VT39" s="47"/>
      <c r="VU39" s="47"/>
      <c r="VV39" s="47"/>
      <c r="VW39" s="47"/>
      <c r="VX39" s="47"/>
      <c r="VY39" s="47"/>
      <c r="VZ39" s="47"/>
      <c r="WA39" s="47"/>
      <c r="WB39" s="47"/>
      <c r="WC39" s="47"/>
      <c r="WD39" s="47"/>
      <c r="WE39" s="47"/>
      <c r="WF39" s="47"/>
      <c r="WG39" s="47"/>
      <c r="WH39" s="47"/>
      <c r="WI39" s="47"/>
      <c r="WJ39" s="47"/>
      <c r="WK39" s="47"/>
      <c r="WL39" s="47"/>
      <c r="WM39" s="47"/>
      <c r="WN39" s="47"/>
      <c r="WO39" s="47"/>
      <c r="WP39" s="47"/>
      <c r="WQ39" s="47"/>
      <c r="WR39" s="47"/>
      <c r="WS39" s="47"/>
      <c r="WT39" s="47"/>
      <c r="WU39" s="47"/>
      <c r="WV39" s="47"/>
      <c r="WW39" s="47"/>
      <c r="WX39" s="47"/>
      <c r="WY39" s="47"/>
      <c r="WZ39" s="47"/>
      <c r="XA39" s="47"/>
      <c r="XB39" s="47"/>
      <c r="XC39" s="47"/>
      <c r="XD39" s="47"/>
      <c r="XE39" s="47"/>
      <c r="XF39" s="47"/>
      <c r="XG39" s="47"/>
      <c r="XH39" s="47"/>
      <c r="XI39" s="47"/>
      <c r="XJ39" s="47"/>
      <c r="XK39" s="47"/>
      <c r="XL39" s="47"/>
      <c r="XM39" s="47"/>
      <c r="XN39" s="47"/>
      <c r="XO39" s="47"/>
      <c r="XP39" s="47"/>
      <c r="XQ39" s="47"/>
      <c r="XR39" s="47"/>
      <c r="XS39" s="47"/>
      <c r="XT39" s="47"/>
      <c r="XU39" s="47"/>
      <c r="XV39" s="47"/>
      <c r="XW39" s="47"/>
      <c r="XX39" s="47"/>
      <c r="XY39" s="47"/>
      <c r="XZ39" s="47"/>
      <c r="YA39" s="47"/>
      <c r="YB39" s="47"/>
      <c r="YC39" s="47"/>
      <c r="YD39" s="47"/>
      <c r="YE39" s="47"/>
      <c r="YF39" s="47"/>
      <c r="YG39" s="47"/>
      <c r="YH39" s="47"/>
      <c r="YI39" s="47"/>
      <c r="YJ39" s="47"/>
      <c r="YK39" s="47"/>
      <c r="YL39" s="47"/>
      <c r="YM39" s="47"/>
      <c r="YN39" s="47"/>
      <c r="YO39" s="47"/>
      <c r="YP39" s="47"/>
      <c r="YQ39" s="47"/>
      <c r="YR39" s="47"/>
      <c r="YS39" s="47"/>
      <c r="YT39" s="47"/>
      <c r="YU39" s="47"/>
      <c r="YV39" s="47"/>
      <c r="YW39" s="47"/>
      <c r="YX39" s="47"/>
      <c r="YY39" s="47"/>
      <c r="YZ39" s="47"/>
      <c r="ZA39" s="47"/>
      <c r="ZB39" s="47"/>
      <c r="ZC39" s="47"/>
      <c r="ZD39" s="47"/>
      <c r="ZE39" s="47"/>
      <c r="ZF39" s="47"/>
      <c r="ZG39" s="47"/>
      <c r="ZH39" s="47"/>
      <c r="ZI39" s="47"/>
      <c r="ZJ39" s="47"/>
      <c r="ZK39" s="47"/>
      <c r="ZL39" s="47"/>
      <c r="ZM39" s="47"/>
      <c r="ZN39" s="47"/>
      <c r="ZO39" s="47"/>
      <c r="ZP39" s="47"/>
      <c r="ZQ39" s="47"/>
      <c r="ZR39" s="47"/>
      <c r="ZS39" s="47"/>
      <c r="ZT39" s="47"/>
      <c r="ZU39" s="47"/>
      <c r="ZV39" s="47"/>
      <c r="ZW39" s="47"/>
      <c r="ZX39" s="47"/>
      <c r="ZY39" s="47"/>
      <c r="ZZ39" s="47"/>
      <c r="AAA39" s="47"/>
      <c r="AAB39" s="47"/>
      <c r="AAC39" s="47"/>
      <c r="AAD39" s="47"/>
      <c r="AAE39" s="47"/>
      <c r="AAF39" s="47"/>
      <c r="AAG39" s="47"/>
      <c r="AAH39" s="47"/>
      <c r="AAI39" s="47"/>
      <c r="AAJ39" s="47"/>
      <c r="AAK39" s="47"/>
      <c r="AAL39" s="47"/>
      <c r="AAM39" s="47"/>
      <c r="AAN39" s="47"/>
      <c r="AAO39" s="47"/>
      <c r="AAP39" s="47"/>
      <c r="AAQ39" s="47"/>
      <c r="AAR39" s="47"/>
      <c r="AAS39" s="47"/>
      <c r="AAT39" s="47"/>
      <c r="AAU39" s="47"/>
      <c r="AAV39" s="47"/>
      <c r="AAW39" s="47"/>
      <c r="AAX39" s="47"/>
      <c r="AAY39" s="47"/>
      <c r="AAZ39" s="47"/>
      <c r="ABA39" s="47"/>
      <c r="ABB39" s="47"/>
      <c r="ABC39" s="47"/>
      <c r="ABD39" s="47"/>
      <c r="ABE39" s="47"/>
      <c r="ABF39" s="47"/>
      <c r="ABG39" s="47"/>
      <c r="ABH39" s="47"/>
      <c r="ABI39" s="47"/>
      <c r="ABJ39" s="47"/>
      <c r="ABK39" s="47"/>
      <c r="ABL39" s="47"/>
      <c r="ABM39" s="47"/>
      <c r="ABN39" s="47"/>
      <c r="ABO39" s="47"/>
      <c r="ABP39" s="47"/>
      <c r="ABQ39" s="47"/>
      <c r="ABR39" s="47"/>
      <c r="ABS39" s="47"/>
      <c r="ABT39" s="47"/>
      <c r="ABU39" s="47"/>
      <c r="ABV39" s="47"/>
      <c r="ABW39" s="47"/>
      <c r="ABX39" s="47"/>
      <c r="ABY39" s="47"/>
      <c r="ABZ39" s="47"/>
      <c r="ACA39" s="47"/>
      <c r="ACB39" s="47"/>
      <c r="ACC39" s="47"/>
      <c r="ACD39" s="47"/>
      <c r="ACE39" s="47"/>
      <c r="ACF39" s="47"/>
      <c r="ACG39" s="47"/>
      <c r="ACH39" s="47"/>
      <c r="ACI39" s="47"/>
      <c r="ACJ39" s="47"/>
      <c r="ACK39" s="47"/>
      <c r="ACL39" s="47"/>
      <c r="ACM39" s="47"/>
      <c r="ACN39" s="47"/>
      <c r="ACO39" s="47"/>
      <c r="ACP39" s="47"/>
      <c r="ACQ39" s="47"/>
      <c r="ACR39" s="47"/>
      <c r="ACS39" s="47"/>
      <c r="ACT39" s="47"/>
      <c r="ACU39" s="47"/>
      <c r="ACV39" s="47"/>
      <c r="ACW39" s="47"/>
      <c r="ACX39" s="47"/>
      <c r="ACY39" s="47"/>
      <c r="ACZ39" s="47"/>
      <c r="ADA39" s="47"/>
      <c r="ADB39" s="47"/>
      <c r="ADC39" s="47"/>
      <c r="ADD39" s="47"/>
      <c r="ADE39" s="47"/>
      <c r="ADF39" s="47"/>
      <c r="ADG39" s="47"/>
      <c r="ADH39" s="47"/>
      <c r="ADI39" s="47"/>
      <c r="ADJ39" s="47"/>
      <c r="ADK39" s="47"/>
      <c r="ADL39" s="47"/>
      <c r="ADM39" s="47"/>
      <c r="ADN39" s="47"/>
      <c r="ADO39" s="47"/>
      <c r="ADP39" s="47"/>
      <c r="ADQ39" s="47"/>
      <c r="ADR39" s="47"/>
      <c r="ADS39" s="47"/>
      <c r="ADT39" s="47"/>
      <c r="ADU39" s="47"/>
      <c r="ADV39" s="47"/>
      <c r="ADW39" s="47"/>
      <c r="ADX39" s="47"/>
      <c r="ADY39" s="47"/>
      <c r="ADZ39" s="47"/>
      <c r="AEA39" s="47"/>
      <c r="AEB39" s="47"/>
      <c r="AEC39" s="47"/>
      <c r="AED39" s="47"/>
      <c r="AEE39" s="47"/>
      <c r="AEF39" s="47"/>
      <c r="AEG39" s="47"/>
      <c r="AEH39" s="47"/>
      <c r="AEI39" s="47"/>
      <c r="AEJ39" s="47"/>
      <c r="AEK39" s="47"/>
      <c r="AEL39" s="47"/>
      <c r="AEM39" s="47"/>
      <c r="AEN39" s="47"/>
      <c r="AEO39" s="47"/>
      <c r="AEP39" s="47"/>
      <c r="AEQ39" s="47"/>
      <c r="AER39" s="47"/>
      <c r="AES39" s="47"/>
      <c r="AET39" s="47"/>
      <c r="AEU39" s="47"/>
      <c r="AEV39" s="47"/>
      <c r="AEW39" s="47"/>
      <c r="AEX39" s="47"/>
      <c r="AEY39" s="47"/>
      <c r="AEZ39" s="47"/>
      <c r="AFA39" s="47"/>
      <c r="AFB39" s="47"/>
      <c r="AFC39" s="47"/>
      <c r="AFD39" s="47"/>
      <c r="AFE39" s="47"/>
      <c r="AFF39" s="47"/>
      <c r="AFG39" s="47"/>
      <c r="AFH39" s="47"/>
      <c r="AFI39" s="47"/>
      <c r="AFJ39" s="47"/>
      <c r="AFK39" s="47"/>
      <c r="AFL39" s="47"/>
      <c r="AFM39" s="47"/>
      <c r="AFN39" s="47"/>
      <c r="AFO39" s="47"/>
      <c r="AFP39" s="47"/>
      <c r="AFQ39" s="47"/>
      <c r="AFR39" s="47"/>
      <c r="AFS39" s="47"/>
      <c r="AFT39" s="47"/>
      <c r="AFU39" s="47"/>
      <c r="AFV39" s="47"/>
      <c r="AFW39" s="47"/>
      <c r="AFX39" s="47"/>
      <c r="AFY39" s="47"/>
      <c r="AFZ39" s="47"/>
      <c r="AGA39" s="47"/>
      <c r="AGB39" s="47"/>
      <c r="AGC39" s="47"/>
      <c r="AGD39" s="47"/>
      <c r="AGE39" s="47"/>
      <c r="AGF39" s="47"/>
      <c r="AGG39" s="47"/>
      <c r="AGH39" s="47"/>
      <c r="AGI39" s="47"/>
      <c r="AGJ39" s="47"/>
      <c r="AGK39" s="47"/>
      <c r="AGL39" s="47"/>
      <c r="AGM39" s="47"/>
      <c r="AGN39" s="47"/>
      <c r="AGO39" s="47"/>
      <c r="AGP39" s="47"/>
      <c r="AGQ39" s="47"/>
      <c r="AGR39" s="47"/>
      <c r="AGS39" s="47"/>
      <c r="AGT39" s="47"/>
      <c r="AGU39" s="47"/>
      <c r="AGV39" s="47"/>
      <c r="AGW39" s="47"/>
      <c r="AGX39" s="47"/>
      <c r="AGY39" s="47"/>
      <c r="AGZ39" s="47"/>
      <c r="AHA39" s="47"/>
      <c r="AHB39" s="47"/>
      <c r="AHC39" s="47"/>
      <c r="AHD39" s="47"/>
      <c r="AHE39" s="47"/>
      <c r="AHF39" s="47"/>
      <c r="AHG39" s="47"/>
      <c r="AHH39" s="47"/>
      <c r="AHI39" s="47"/>
      <c r="AHJ39" s="47"/>
      <c r="AHK39" s="47"/>
      <c r="AHL39" s="47"/>
      <c r="AHM39" s="47"/>
      <c r="AHN39" s="47"/>
      <c r="AHO39" s="47"/>
      <c r="AHP39" s="47"/>
      <c r="AHQ39" s="47"/>
      <c r="AHR39" s="47"/>
      <c r="AHS39" s="47"/>
      <c r="AHT39" s="47"/>
      <c r="AHU39" s="47"/>
      <c r="AHV39" s="47"/>
      <c r="AHW39" s="47"/>
      <c r="AHX39" s="47"/>
      <c r="AHY39" s="47"/>
      <c r="AHZ39" s="47"/>
      <c r="AIA39" s="47"/>
      <c r="AIB39" s="47"/>
      <c r="AIC39" s="47"/>
      <c r="AID39" s="47"/>
      <c r="AIE39" s="47"/>
      <c r="AIF39" s="47"/>
      <c r="AIG39" s="47"/>
      <c r="AIH39" s="47"/>
      <c r="AII39" s="47"/>
      <c r="AIJ39" s="47"/>
      <c r="AIK39" s="47"/>
      <c r="AIL39" s="47"/>
      <c r="AIM39" s="47"/>
      <c r="AIN39" s="47"/>
      <c r="AIO39" s="47"/>
      <c r="AIP39" s="47"/>
      <c r="AIQ39" s="47"/>
      <c r="AIR39" s="47"/>
      <c r="AIS39" s="47"/>
      <c r="AIT39" s="47"/>
      <c r="AIU39" s="47"/>
      <c r="AIV39" s="47"/>
      <c r="AIW39" s="47"/>
      <c r="AIX39" s="47"/>
      <c r="AIY39" s="47"/>
      <c r="AIZ39" s="47"/>
      <c r="AJA39" s="47"/>
      <c r="AJB39" s="47"/>
      <c r="AJC39" s="47"/>
      <c r="AJD39" s="47"/>
      <c r="AJE39" s="47"/>
      <c r="AJF39" s="47"/>
      <c r="AJG39" s="47"/>
      <c r="AJH39" s="47"/>
      <c r="AJI39" s="47"/>
      <c r="AJJ39" s="47"/>
      <c r="AJK39" s="47"/>
      <c r="AJL39" s="47"/>
      <c r="AJM39" s="47"/>
      <c r="AJN39" s="47"/>
      <c r="AJO39" s="47"/>
      <c r="AJP39" s="47"/>
      <c r="AJQ39" s="47"/>
      <c r="AJR39" s="47"/>
      <c r="AJS39" s="47"/>
      <c r="AJT39" s="47"/>
      <c r="AJU39" s="47"/>
      <c r="AJV39" s="47"/>
      <c r="AJW39" s="47"/>
      <c r="AJX39" s="47"/>
      <c r="AJY39" s="47"/>
      <c r="AJZ39" s="47"/>
      <c r="AKA39" s="47"/>
      <c r="AKB39" s="47"/>
      <c r="AKC39" s="47"/>
      <c r="AKD39" s="47"/>
      <c r="AKE39" s="47"/>
      <c r="AKF39" s="47"/>
      <c r="AKG39" s="47"/>
      <c r="AKH39" s="47"/>
      <c r="AKI39" s="47"/>
      <c r="AKJ39" s="47"/>
      <c r="AKK39" s="47"/>
      <c r="AKL39" s="47"/>
      <c r="AKM39" s="47"/>
      <c r="AKN39" s="47"/>
      <c r="AKO39" s="47"/>
      <c r="AKP39" s="47"/>
      <c r="AKQ39" s="47"/>
      <c r="AKR39" s="47"/>
      <c r="AKS39" s="47"/>
      <c r="AKT39" s="47"/>
      <c r="AKU39" s="47"/>
      <c r="AKV39" s="47"/>
      <c r="AKW39" s="47"/>
      <c r="AKX39" s="47"/>
      <c r="AKY39" s="47"/>
      <c r="AKZ39" s="47"/>
      <c r="ALA39" s="47"/>
      <c r="ALB39" s="47"/>
      <c r="ALC39" s="47"/>
      <c r="ALD39" s="47"/>
      <c r="ALE39" s="47"/>
      <c r="ALF39" s="47"/>
      <c r="ALG39" s="47"/>
      <c r="ALH39" s="47"/>
      <c r="ALI39" s="47"/>
      <c r="ALJ39" s="47"/>
      <c r="ALK39" s="47"/>
      <c r="ALL39" s="47"/>
      <c r="ALM39" s="47"/>
      <c r="ALN39" s="47"/>
      <c r="ALO39" s="47"/>
      <c r="ALP39" s="47"/>
      <c r="ALQ39" s="47"/>
      <c r="ALR39" s="47"/>
      <c r="ALS39" s="47"/>
      <c r="ALT39" s="47"/>
      <c r="ALU39" s="47"/>
      <c r="ALV39" s="47"/>
      <c r="ALW39" s="47"/>
      <c r="ALX39" s="47"/>
      <c r="ALY39" s="47"/>
      <c r="ALZ39" s="47"/>
      <c r="AMA39" s="47"/>
      <c r="AMB39" s="47"/>
      <c r="AMC39" s="47"/>
      <c r="AMD39" s="47"/>
      <c r="AME39" s="47"/>
      <c r="AMF39" s="47"/>
      <c r="AMG39" s="47"/>
      <c r="AMH39" s="47"/>
      <c r="AMI39" s="47"/>
      <c r="AMJ39" s="47"/>
    </row>
    <row r="40" spans="1:1024" x14ac:dyDescent="0.25">
      <c r="A40" s="47"/>
      <c r="B40" s="48"/>
      <c r="C40" s="61" t="s">
        <v>134</v>
      </c>
      <c r="D40" s="62">
        <v>0</v>
      </c>
      <c r="E40" s="63">
        <v>2500</v>
      </c>
      <c r="F40" s="63">
        <v>0</v>
      </c>
      <c r="G40" s="62">
        <v>0</v>
      </c>
      <c r="H40" s="63">
        <f>G40-D40</f>
        <v>0</v>
      </c>
      <c r="I40" s="62">
        <v>2500</v>
      </c>
      <c r="J40" s="63">
        <f>I40-G40</f>
        <v>2500</v>
      </c>
      <c r="K40" s="67" t="s">
        <v>10</v>
      </c>
      <c r="L40" s="49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  <c r="DV40" s="47"/>
      <c r="DW40" s="47"/>
      <c r="DX40" s="47"/>
      <c r="DY40" s="47"/>
      <c r="DZ40" s="47"/>
      <c r="EA40" s="47"/>
      <c r="EB40" s="47"/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47"/>
      <c r="EW40" s="47"/>
      <c r="EX40" s="47"/>
      <c r="EY40" s="47"/>
      <c r="EZ40" s="47"/>
      <c r="FA40" s="47"/>
      <c r="FB40" s="47"/>
      <c r="FC40" s="47"/>
      <c r="FD40" s="47"/>
      <c r="FE40" s="47"/>
      <c r="FF40" s="47"/>
      <c r="FG40" s="47"/>
      <c r="FH40" s="47"/>
      <c r="FI40" s="47"/>
      <c r="FJ40" s="47"/>
      <c r="FK40" s="47"/>
      <c r="FL40" s="47"/>
      <c r="FM40" s="47"/>
      <c r="FN40" s="47"/>
      <c r="FO40" s="47"/>
      <c r="FP40" s="47"/>
      <c r="FQ40" s="47"/>
      <c r="FR40" s="47"/>
      <c r="FS40" s="47"/>
      <c r="FT40" s="47"/>
      <c r="FU40" s="47"/>
      <c r="FV40" s="47"/>
      <c r="FW40" s="47"/>
      <c r="FX40" s="47"/>
      <c r="FY40" s="47"/>
      <c r="FZ40" s="47"/>
      <c r="GA40" s="47"/>
      <c r="GB40" s="47"/>
      <c r="GC40" s="47"/>
      <c r="GD40" s="47"/>
      <c r="GE40" s="47"/>
      <c r="GF40" s="47"/>
      <c r="GG40" s="47"/>
      <c r="GH40" s="47"/>
      <c r="GI40" s="47"/>
      <c r="GJ40" s="47"/>
      <c r="GK40" s="47"/>
      <c r="GL40" s="47"/>
      <c r="GM40" s="47"/>
      <c r="GN40" s="47"/>
      <c r="GO40" s="47"/>
      <c r="GP40" s="47"/>
      <c r="GQ40" s="47"/>
      <c r="GR40" s="47"/>
      <c r="GS40" s="47"/>
      <c r="GT40" s="47"/>
      <c r="GU40" s="47"/>
      <c r="GV40" s="47"/>
      <c r="GW40" s="47"/>
      <c r="GX40" s="47"/>
      <c r="GY40" s="47"/>
      <c r="GZ40" s="47"/>
      <c r="HA40" s="47"/>
      <c r="HB40" s="47"/>
      <c r="HC40" s="47"/>
      <c r="HD40" s="47"/>
      <c r="HE40" s="47"/>
      <c r="HF40" s="47"/>
      <c r="HG40" s="47"/>
      <c r="HH40" s="47"/>
      <c r="HI40" s="47"/>
      <c r="HJ40" s="47"/>
      <c r="HK40" s="47"/>
      <c r="HL40" s="47"/>
      <c r="HM40" s="47"/>
      <c r="HN40" s="47"/>
      <c r="HO40" s="47"/>
      <c r="HP40" s="47"/>
      <c r="HQ40" s="47"/>
      <c r="HR40" s="47"/>
      <c r="HS40" s="47"/>
      <c r="HT40" s="47"/>
      <c r="HU40" s="47"/>
      <c r="HV40" s="47"/>
      <c r="HW40" s="47"/>
      <c r="HX40" s="47"/>
      <c r="HY40" s="47"/>
      <c r="HZ40" s="47"/>
      <c r="IA40" s="47"/>
      <c r="IB40" s="47"/>
      <c r="IC40" s="47"/>
      <c r="ID40" s="47"/>
      <c r="IE40" s="47"/>
      <c r="IF40" s="47"/>
      <c r="IG40" s="47"/>
      <c r="IH40" s="47"/>
      <c r="II40" s="47"/>
      <c r="IJ40" s="47"/>
      <c r="IK40" s="47"/>
      <c r="IL40" s="47"/>
      <c r="IM40" s="47"/>
      <c r="IN40" s="47"/>
      <c r="IO40" s="47"/>
      <c r="IP40" s="47"/>
      <c r="IQ40" s="47"/>
      <c r="IR40" s="47"/>
      <c r="IS40" s="47"/>
      <c r="IT40" s="47"/>
      <c r="IU40" s="47"/>
      <c r="IV40" s="47"/>
      <c r="IW40" s="47"/>
      <c r="IX40" s="47"/>
      <c r="IY40" s="47"/>
      <c r="IZ40" s="47"/>
      <c r="JA40" s="47"/>
      <c r="JB40" s="47"/>
      <c r="JC40" s="47"/>
      <c r="JD40" s="47"/>
      <c r="JE40" s="47"/>
      <c r="JF40" s="47"/>
      <c r="JG40" s="47"/>
      <c r="JH40" s="47"/>
      <c r="JI40" s="47"/>
      <c r="JJ40" s="47"/>
      <c r="JK40" s="47"/>
      <c r="JL40" s="47"/>
      <c r="JM40" s="47"/>
      <c r="JN40" s="47"/>
      <c r="JO40" s="47"/>
      <c r="JP40" s="47"/>
      <c r="JQ40" s="47"/>
      <c r="JR40" s="47"/>
      <c r="JS40" s="47"/>
      <c r="JT40" s="47"/>
      <c r="JU40" s="47"/>
      <c r="JV40" s="47"/>
      <c r="JW40" s="47"/>
      <c r="JX40" s="47"/>
      <c r="JY40" s="47"/>
      <c r="JZ40" s="47"/>
      <c r="KA40" s="47"/>
      <c r="KB40" s="47"/>
      <c r="KC40" s="47"/>
      <c r="KD40" s="47"/>
      <c r="KE40" s="47"/>
      <c r="KF40" s="47"/>
      <c r="KG40" s="47"/>
      <c r="KH40" s="47"/>
      <c r="KI40" s="47"/>
      <c r="KJ40" s="47"/>
      <c r="KK40" s="47"/>
      <c r="KL40" s="47"/>
      <c r="KM40" s="47"/>
      <c r="KN40" s="47"/>
      <c r="KO40" s="47"/>
      <c r="KP40" s="47"/>
      <c r="KQ40" s="47"/>
      <c r="KR40" s="47"/>
      <c r="KS40" s="47"/>
      <c r="KT40" s="47"/>
      <c r="KU40" s="47"/>
      <c r="KV40" s="47"/>
      <c r="KW40" s="47"/>
      <c r="KX40" s="47"/>
      <c r="KY40" s="47"/>
      <c r="KZ40" s="47"/>
      <c r="LA40" s="47"/>
      <c r="LB40" s="47"/>
      <c r="LC40" s="47"/>
      <c r="LD40" s="47"/>
      <c r="LE40" s="47"/>
      <c r="LF40" s="47"/>
      <c r="LG40" s="47"/>
      <c r="LH40" s="47"/>
      <c r="LI40" s="47"/>
      <c r="LJ40" s="47"/>
      <c r="LK40" s="47"/>
      <c r="LL40" s="47"/>
      <c r="LM40" s="47"/>
      <c r="LN40" s="47"/>
      <c r="LO40" s="47"/>
      <c r="LP40" s="47"/>
      <c r="LQ40" s="47"/>
      <c r="LR40" s="47"/>
      <c r="LS40" s="47"/>
      <c r="LT40" s="47"/>
      <c r="LU40" s="47"/>
      <c r="LV40" s="47"/>
      <c r="LW40" s="47"/>
      <c r="LX40" s="47"/>
      <c r="LY40" s="47"/>
      <c r="LZ40" s="47"/>
      <c r="MA40" s="47"/>
      <c r="MB40" s="47"/>
      <c r="MC40" s="47"/>
      <c r="MD40" s="47"/>
      <c r="ME40" s="47"/>
      <c r="MF40" s="47"/>
      <c r="MG40" s="47"/>
      <c r="MH40" s="47"/>
      <c r="MI40" s="47"/>
      <c r="MJ40" s="47"/>
      <c r="MK40" s="47"/>
      <c r="ML40" s="47"/>
      <c r="MM40" s="47"/>
      <c r="MN40" s="47"/>
      <c r="MO40" s="47"/>
      <c r="MP40" s="47"/>
      <c r="MQ40" s="47"/>
      <c r="MR40" s="47"/>
      <c r="MS40" s="47"/>
      <c r="MT40" s="47"/>
      <c r="MU40" s="47"/>
      <c r="MV40" s="47"/>
      <c r="MW40" s="47"/>
      <c r="MX40" s="47"/>
      <c r="MY40" s="47"/>
      <c r="MZ40" s="47"/>
      <c r="NA40" s="47"/>
      <c r="NB40" s="47"/>
      <c r="NC40" s="47"/>
      <c r="ND40" s="47"/>
      <c r="NE40" s="47"/>
      <c r="NF40" s="47"/>
      <c r="NG40" s="47"/>
      <c r="NH40" s="47"/>
      <c r="NI40" s="47"/>
      <c r="NJ40" s="47"/>
      <c r="NK40" s="47"/>
      <c r="NL40" s="47"/>
      <c r="NM40" s="47"/>
      <c r="NN40" s="47"/>
      <c r="NO40" s="47"/>
      <c r="NP40" s="47"/>
      <c r="NQ40" s="47"/>
      <c r="NR40" s="47"/>
      <c r="NS40" s="47"/>
      <c r="NT40" s="47"/>
      <c r="NU40" s="47"/>
      <c r="NV40" s="47"/>
      <c r="NW40" s="47"/>
      <c r="NX40" s="47"/>
      <c r="NY40" s="47"/>
      <c r="NZ40" s="47"/>
      <c r="OA40" s="47"/>
      <c r="OB40" s="47"/>
      <c r="OC40" s="47"/>
      <c r="OD40" s="47"/>
      <c r="OE40" s="47"/>
      <c r="OF40" s="47"/>
      <c r="OG40" s="47"/>
      <c r="OH40" s="47"/>
      <c r="OI40" s="47"/>
      <c r="OJ40" s="47"/>
      <c r="OK40" s="47"/>
      <c r="OL40" s="47"/>
      <c r="OM40" s="47"/>
      <c r="ON40" s="47"/>
      <c r="OO40" s="47"/>
      <c r="OP40" s="47"/>
      <c r="OQ40" s="47"/>
      <c r="OR40" s="47"/>
      <c r="OS40" s="47"/>
      <c r="OT40" s="47"/>
      <c r="OU40" s="47"/>
      <c r="OV40" s="47"/>
      <c r="OW40" s="47"/>
      <c r="OX40" s="47"/>
      <c r="OY40" s="47"/>
      <c r="OZ40" s="47"/>
      <c r="PA40" s="47"/>
      <c r="PB40" s="47"/>
      <c r="PC40" s="47"/>
      <c r="PD40" s="47"/>
      <c r="PE40" s="47"/>
      <c r="PF40" s="47"/>
      <c r="PG40" s="47"/>
      <c r="PH40" s="47"/>
      <c r="PI40" s="47"/>
      <c r="PJ40" s="47"/>
      <c r="PK40" s="47"/>
      <c r="PL40" s="47"/>
      <c r="PM40" s="47"/>
      <c r="PN40" s="47"/>
      <c r="PO40" s="47"/>
      <c r="PP40" s="47"/>
      <c r="PQ40" s="47"/>
      <c r="PR40" s="47"/>
      <c r="PS40" s="47"/>
      <c r="PT40" s="47"/>
      <c r="PU40" s="47"/>
      <c r="PV40" s="47"/>
      <c r="PW40" s="47"/>
      <c r="PX40" s="47"/>
      <c r="PY40" s="47"/>
      <c r="PZ40" s="47"/>
      <c r="QA40" s="47"/>
      <c r="QB40" s="47"/>
      <c r="QC40" s="47"/>
      <c r="QD40" s="47"/>
      <c r="QE40" s="47"/>
      <c r="QF40" s="47"/>
      <c r="QG40" s="47"/>
      <c r="QH40" s="47"/>
      <c r="QI40" s="47"/>
      <c r="QJ40" s="47"/>
      <c r="QK40" s="47"/>
      <c r="QL40" s="47"/>
      <c r="QM40" s="47"/>
      <c r="QN40" s="47"/>
      <c r="QO40" s="47"/>
      <c r="QP40" s="47"/>
      <c r="QQ40" s="47"/>
      <c r="QR40" s="47"/>
      <c r="QS40" s="47"/>
      <c r="QT40" s="47"/>
      <c r="QU40" s="47"/>
      <c r="QV40" s="47"/>
      <c r="QW40" s="47"/>
      <c r="QX40" s="47"/>
      <c r="QY40" s="47"/>
      <c r="QZ40" s="47"/>
      <c r="RA40" s="47"/>
      <c r="RB40" s="47"/>
      <c r="RC40" s="47"/>
      <c r="RD40" s="47"/>
      <c r="RE40" s="47"/>
      <c r="RF40" s="47"/>
      <c r="RG40" s="47"/>
      <c r="RH40" s="47"/>
      <c r="RI40" s="47"/>
      <c r="RJ40" s="47"/>
      <c r="RK40" s="47"/>
      <c r="RL40" s="47"/>
      <c r="RM40" s="47"/>
      <c r="RN40" s="47"/>
      <c r="RO40" s="47"/>
      <c r="RP40" s="47"/>
      <c r="RQ40" s="47"/>
      <c r="RR40" s="47"/>
      <c r="RS40" s="47"/>
      <c r="RT40" s="47"/>
      <c r="RU40" s="47"/>
      <c r="RV40" s="47"/>
      <c r="RW40" s="47"/>
      <c r="RX40" s="47"/>
      <c r="RY40" s="47"/>
      <c r="RZ40" s="47"/>
      <c r="SA40" s="47"/>
      <c r="SB40" s="47"/>
      <c r="SC40" s="47"/>
      <c r="SD40" s="47"/>
      <c r="SE40" s="47"/>
      <c r="SF40" s="47"/>
      <c r="SG40" s="47"/>
      <c r="SH40" s="47"/>
      <c r="SI40" s="47"/>
      <c r="SJ40" s="47"/>
      <c r="SK40" s="47"/>
      <c r="SL40" s="47"/>
      <c r="SM40" s="47"/>
      <c r="SN40" s="47"/>
      <c r="SO40" s="47"/>
      <c r="SP40" s="47"/>
      <c r="SQ40" s="47"/>
      <c r="SR40" s="47"/>
      <c r="SS40" s="47"/>
      <c r="ST40" s="47"/>
      <c r="SU40" s="47"/>
      <c r="SV40" s="47"/>
      <c r="SW40" s="47"/>
      <c r="SX40" s="47"/>
      <c r="SY40" s="47"/>
      <c r="SZ40" s="47"/>
      <c r="TA40" s="47"/>
      <c r="TB40" s="47"/>
      <c r="TC40" s="47"/>
      <c r="TD40" s="47"/>
      <c r="TE40" s="47"/>
      <c r="TF40" s="47"/>
      <c r="TG40" s="47"/>
      <c r="TH40" s="47"/>
      <c r="TI40" s="47"/>
      <c r="TJ40" s="47"/>
      <c r="TK40" s="47"/>
      <c r="TL40" s="47"/>
      <c r="TM40" s="47"/>
      <c r="TN40" s="47"/>
      <c r="TO40" s="47"/>
      <c r="TP40" s="47"/>
      <c r="TQ40" s="47"/>
      <c r="TR40" s="47"/>
      <c r="TS40" s="47"/>
      <c r="TT40" s="47"/>
      <c r="TU40" s="47"/>
      <c r="TV40" s="47"/>
      <c r="TW40" s="47"/>
      <c r="TX40" s="47"/>
      <c r="TY40" s="47"/>
      <c r="TZ40" s="47"/>
      <c r="UA40" s="47"/>
      <c r="UB40" s="47"/>
      <c r="UC40" s="47"/>
      <c r="UD40" s="47"/>
      <c r="UE40" s="47"/>
      <c r="UF40" s="47"/>
      <c r="UG40" s="47"/>
      <c r="UH40" s="47"/>
      <c r="UI40" s="47"/>
      <c r="UJ40" s="47"/>
      <c r="UK40" s="47"/>
      <c r="UL40" s="47"/>
      <c r="UM40" s="47"/>
      <c r="UN40" s="47"/>
      <c r="UO40" s="47"/>
      <c r="UP40" s="47"/>
      <c r="UQ40" s="47"/>
      <c r="UR40" s="47"/>
      <c r="US40" s="47"/>
      <c r="UT40" s="47"/>
      <c r="UU40" s="47"/>
      <c r="UV40" s="47"/>
      <c r="UW40" s="47"/>
      <c r="UX40" s="47"/>
      <c r="UY40" s="47"/>
      <c r="UZ40" s="47"/>
      <c r="VA40" s="47"/>
      <c r="VB40" s="47"/>
      <c r="VC40" s="47"/>
      <c r="VD40" s="47"/>
      <c r="VE40" s="47"/>
      <c r="VF40" s="47"/>
      <c r="VG40" s="47"/>
      <c r="VH40" s="47"/>
      <c r="VI40" s="47"/>
      <c r="VJ40" s="47"/>
      <c r="VK40" s="47"/>
      <c r="VL40" s="47"/>
      <c r="VM40" s="47"/>
      <c r="VN40" s="47"/>
      <c r="VO40" s="47"/>
      <c r="VP40" s="47"/>
      <c r="VQ40" s="47"/>
      <c r="VR40" s="47"/>
      <c r="VS40" s="47"/>
      <c r="VT40" s="47"/>
      <c r="VU40" s="47"/>
      <c r="VV40" s="47"/>
      <c r="VW40" s="47"/>
      <c r="VX40" s="47"/>
      <c r="VY40" s="47"/>
      <c r="VZ40" s="47"/>
      <c r="WA40" s="47"/>
      <c r="WB40" s="47"/>
      <c r="WC40" s="47"/>
      <c r="WD40" s="47"/>
      <c r="WE40" s="47"/>
      <c r="WF40" s="47"/>
      <c r="WG40" s="47"/>
      <c r="WH40" s="47"/>
      <c r="WI40" s="47"/>
      <c r="WJ40" s="47"/>
      <c r="WK40" s="47"/>
      <c r="WL40" s="47"/>
      <c r="WM40" s="47"/>
      <c r="WN40" s="47"/>
      <c r="WO40" s="47"/>
      <c r="WP40" s="47"/>
      <c r="WQ40" s="47"/>
      <c r="WR40" s="47"/>
      <c r="WS40" s="47"/>
      <c r="WT40" s="47"/>
      <c r="WU40" s="47"/>
      <c r="WV40" s="47"/>
      <c r="WW40" s="47"/>
      <c r="WX40" s="47"/>
      <c r="WY40" s="47"/>
      <c r="WZ40" s="47"/>
      <c r="XA40" s="47"/>
      <c r="XB40" s="47"/>
      <c r="XC40" s="47"/>
      <c r="XD40" s="47"/>
      <c r="XE40" s="47"/>
      <c r="XF40" s="47"/>
      <c r="XG40" s="47"/>
      <c r="XH40" s="47"/>
      <c r="XI40" s="47"/>
      <c r="XJ40" s="47"/>
      <c r="XK40" s="47"/>
      <c r="XL40" s="47"/>
      <c r="XM40" s="47"/>
      <c r="XN40" s="47"/>
      <c r="XO40" s="47"/>
      <c r="XP40" s="47"/>
      <c r="XQ40" s="47"/>
      <c r="XR40" s="47"/>
      <c r="XS40" s="47"/>
      <c r="XT40" s="47"/>
      <c r="XU40" s="47"/>
      <c r="XV40" s="47"/>
      <c r="XW40" s="47"/>
      <c r="XX40" s="47"/>
      <c r="XY40" s="47"/>
      <c r="XZ40" s="47"/>
      <c r="YA40" s="47"/>
      <c r="YB40" s="47"/>
      <c r="YC40" s="47"/>
      <c r="YD40" s="47"/>
      <c r="YE40" s="47"/>
      <c r="YF40" s="47"/>
      <c r="YG40" s="47"/>
      <c r="YH40" s="47"/>
      <c r="YI40" s="47"/>
      <c r="YJ40" s="47"/>
      <c r="YK40" s="47"/>
      <c r="YL40" s="47"/>
      <c r="YM40" s="47"/>
      <c r="YN40" s="47"/>
      <c r="YO40" s="47"/>
      <c r="YP40" s="47"/>
      <c r="YQ40" s="47"/>
      <c r="YR40" s="47"/>
      <c r="YS40" s="47"/>
      <c r="YT40" s="47"/>
      <c r="YU40" s="47"/>
      <c r="YV40" s="47"/>
      <c r="YW40" s="47"/>
      <c r="YX40" s="47"/>
      <c r="YY40" s="47"/>
      <c r="YZ40" s="47"/>
      <c r="ZA40" s="47"/>
      <c r="ZB40" s="47"/>
      <c r="ZC40" s="47"/>
      <c r="ZD40" s="47"/>
      <c r="ZE40" s="47"/>
      <c r="ZF40" s="47"/>
      <c r="ZG40" s="47"/>
      <c r="ZH40" s="47"/>
      <c r="ZI40" s="47"/>
      <c r="ZJ40" s="47"/>
      <c r="ZK40" s="47"/>
      <c r="ZL40" s="47"/>
      <c r="ZM40" s="47"/>
      <c r="ZN40" s="47"/>
      <c r="ZO40" s="47"/>
      <c r="ZP40" s="47"/>
      <c r="ZQ40" s="47"/>
      <c r="ZR40" s="47"/>
      <c r="ZS40" s="47"/>
      <c r="ZT40" s="47"/>
      <c r="ZU40" s="47"/>
      <c r="ZV40" s="47"/>
      <c r="ZW40" s="47"/>
      <c r="ZX40" s="47"/>
      <c r="ZY40" s="47"/>
      <c r="ZZ40" s="47"/>
      <c r="AAA40" s="47"/>
      <c r="AAB40" s="47"/>
      <c r="AAC40" s="47"/>
      <c r="AAD40" s="47"/>
      <c r="AAE40" s="47"/>
      <c r="AAF40" s="47"/>
      <c r="AAG40" s="47"/>
      <c r="AAH40" s="47"/>
      <c r="AAI40" s="47"/>
      <c r="AAJ40" s="47"/>
      <c r="AAK40" s="47"/>
      <c r="AAL40" s="47"/>
      <c r="AAM40" s="47"/>
      <c r="AAN40" s="47"/>
      <c r="AAO40" s="47"/>
      <c r="AAP40" s="47"/>
      <c r="AAQ40" s="47"/>
      <c r="AAR40" s="47"/>
      <c r="AAS40" s="47"/>
      <c r="AAT40" s="47"/>
      <c r="AAU40" s="47"/>
      <c r="AAV40" s="47"/>
      <c r="AAW40" s="47"/>
      <c r="AAX40" s="47"/>
      <c r="AAY40" s="47"/>
      <c r="AAZ40" s="47"/>
      <c r="ABA40" s="47"/>
      <c r="ABB40" s="47"/>
      <c r="ABC40" s="47"/>
      <c r="ABD40" s="47"/>
      <c r="ABE40" s="47"/>
      <c r="ABF40" s="47"/>
      <c r="ABG40" s="47"/>
      <c r="ABH40" s="47"/>
      <c r="ABI40" s="47"/>
      <c r="ABJ40" s="47"/>
      <c r="ABK40" s="47"/>
      <c r="ABL40" s="47"/>
      <c r="ABM40" s="47"/>
      <c r="ABN40" s="47"/>
      <c r="ABO40" s="47"/>
      <c r="ABP40" s="47"/>
      <c r="ABQ40" s="47"/>
      <c r="ABR40" s="47"/>
      <c r="ABS40" s="47"/>
      <c r="ABT40" s="47"/>
      <c r="ABU40" s="47"/>
      <c r="ABV40" s="47"/>
      <c r="ABW40" s="47"/>
      <c r="ABX40" s="47"/>
      <c r="ABY40" s="47"/>
      <c r="ABZ40" s="47"/>
      <c r="ACA40" s="47"/>
      <c r="ACB40" s="47"/>
      <c r="ACC40" s="47"/>
      <c r="ACD40" s="47"/>
      <c r="ACE40" s="47"/>
      <c r="ACF40" s="47"/>
      <c r="ACG40" s="47"/>
      <c r="ACH40" s="47"/>
      <c r="ACI40" s="47"/>
      <c r="ACJ40" s="47"/>
      <c r="ACK40" s="47"/>
      <c r="ACL40" s="47"/>
      <c r="ACM40" s="47"/>
      <c r="ACN40" s="47"/>
      <c r="ACO40" s="47"/>
      <c r="ACP40" s="47"/>
      <c r="ACQ40" s="47"/>
      <c r="ACR40" s="47"/>
      <c r="ACS40" s="47"/>
      <c r="ACT40" s="47"/>
      <c r="ACU40" s="47"/>
      <c r="ACV40" s="47"/>
      <c r="ACW40" s="47"/>
      <c r="ACX40" s="47"/>
      <c r="ACY40" s="47"/>
      <c r="ACZ40" s="47"/>
      <c r="ADA40" s="47"/>
      <c r="ADB40" s="47"/>
      <c r="ADC40" s="47"/>
      <c r="ADD40" s="47"/>
      <c r="ADE40" s="47"/>
      <c r="ADF40" s="47"/>
      <c r="ADG40" s="47"/>
      <c r="ADH40" s="47"/>
      <c r="ADI40" s="47"/>
      <c r="ADJ40" s="47"/>
      <c r="ADK40" s="47"/>
      <c r="ADL40" s="47"/>
      <c r="ADM40" s="47"/>
      <c r="ADN40" s="47"/>
      <c r="ADO40" s="47"/>
      <c r="ADP40" s="47"/>
      <c r="ADQ40" s="47"/>
      <c r="ADR40" s="47"/>
      <c r="ADS40" s="47"/>
      <c r="ADT40" s="47"/>
      <c r="ADU40" s="47"/>
      <c r="ADV40" s="47"/>
      <c r="ADW40" s="47"/>
      <c r="ADX40" s="47"/>
      <c r="ADY40" s="47"/>
      <c r="ADZ40" s="47"/>
      <c r="AEA40" s="47"/>
      <c r="AEB40" s="47"/>
      <c r="AEC40" s="47"/>
      <c r="AED40" s="47"/>
      <c r="AEE40" s="47"/>
      <c r="AEF40" s="47"/>
      <c r="AEG40" s="47"/>
      <c r="AEH40" s="47"/>
      <c r="AEI40" s="47"/>
      <c r="AEJ40" s="47"/>
      <c r="AEK40" s="47"/>
      <c r="AEL40" s="47"/>
      <c r="AEM40" s="47"/>
      <c r="AEN40" s="47"/>
      <c r="AEO40" s="47"/>
      <c r="AEP40" s="47"/>
      <c r="AEQ40" s="47"/>
      <c r="AER40" s="47"/>
      <c r="AES40" s="47"/>
      <c r="AET40" s="47"/>
      <c r="AEU40" s="47"/>
      <c r="AEV40" s="47"/>
      <c r="AEW40" s="47"/>
      <c r="AEX40" s="47"/>
      <c r="AEY40" s="47"/>
      <c r="AEZ40" s="47"/>
      <c r="AFA40" s="47"/>
      <c r="AFB40" s="47"/>
      <c r="AFC40" s="47"/>
      <c r="AFD40" s="47"/>
      <c r="AFE40" s="47"/>
      <c r="AFF40" s="47"/>
      <c r="AFG40" s="47"/>
      <c r="AFH40" s="47"/>
      <c r="AFI40" s="47"/>
      <c r="AFJ40" s="47"/>
      <c r="AFK40" s="47"/>
      <c r="AFL40" s="47"/>
      <c r="AFM40" s="47"/>
      <c r="AFN40" s="47"/>
      <c r="AFO40" s="47"/>
      <c r="AFP40" s="47"/>
      <c r="AFQ40" s="47"/>
      <c r="AFR40" s="47"/>
      <c r="AFS40" s="47"/>
      <c r="AFT40" s="47"/>
      <c r="AFU40" s="47"/>
      <c r="AFV40" s="47"/>
      <c r="AFW40" s="47"/>
      <c r="AFX40" s="47"/>
      <c r="AFY40" s="47"/>
      <c r="AFZ40" s="47"/>
      <c r="AGA40" s="47"/>
      <c r="AGB40" s="47"/>
      <c r="AGC40" s="47"/>
      <c r="AGD40" s="47"/>
      <c r="AGE40" s="47"/>
      <c r="AGF40" s="47"/>
      <c r="AGG40" s="47"/>
      <c r="AGH40" s="47"/>
      <c r="AGI40" s="47"/>
      <c r="AGJ40" s="47"/>
      <c r="AGK40" s="47"/>
      <c r="AGL40" s="47"/>
      <c r="AGM40" s="47"/>
      <c r="AGN40" s="47"/>
      <c r="AGO40" s="47"/>
      <c r="AGP40" s="47"/>
      <c r="AGQ40" s="47"/>
      <c r="AGR40" s="47"/>
      <c r="AGS40" s="47"/>
      <c r="AGT40" s="47"/>
      <c r="AGU40" s="47"/>
      <c r="AGV40" s="47"/>
      <c r="AGW40" s="47"/>
      <c r="AGX40" s="47"/>
      <c r="AGY40" s="47"/>
      <c r="AGZ40" s="47"/>
      <c r="AHA40" s="47"/>
      <c r="AHB40" s="47"/>
      <c r="AHC40" s="47"/>
      <c r="AHD40" s="47"/>
      <c r="AHE40" s="47"/>
      <c r="AHF40" s="47"/>
      <c r="AHG40" s="47"/>
      <c r="AHH40" s="47"/>
      <c r="AHI40" s="47"/>
      <c r="AHJ40" s="47"/>
      <c r="AHK40" s="47"/>
      <c r="AHL40" s="47"/>
      <c r="AHM40" s="47"/>
      <c r="AHN40" s="47"/>
      <c r="AHO40" s="47"/>
      <c r="AHP40" s="47"/>
      <c r="AHQ40" s="47"/>
      <c r="AHR40" s="47"/>
      <c r="AHS40" s="47"/>
      <c r="AHT40" s="47"/>
      <c r="AHU40" s="47"/>
      <c r="AHV40" s="47"/>
      <c r="AHW40" s="47"/>
      <c r="AHX40" s="47"/>
      <c r="AHY40" s="47"/>
      <c r="AHZ40" s="47"/>
      <c r="AIA40" s="47"/>
      <c r="AIB40" s="47"/>
      <c r="AIC40" s="47"/>
      <c r="AID40" s="47"/>
      <c r="AIE40" s="47"/>
      <c r="AIF40" s="47"/>
      <c r="AIG40" s="47"/>
      <c r="AIH40" s="47"/>
      <c r="AII40" s="47"/>
      <c r="AIJ40" s="47"/>
      <c r="AIK40" s="47"/>
      <c r="AIL40" s="47"/>
      <c r="AIM40" s="47"/>
      <c r="AIN40" s="47"/>
      <c r="AIO40" s="47"/>
      <c r="AIP40" s="47"/>
      <c r="AIQ40" s="47"/>
      <c r="AIR40" s="47"/>
      <c r="AIS40" s="47"/>
      <c r="AIT40" s="47"/>
      <c r="AIU40" s="47"/>
      <c r="AIV40" s="47"/>
      <c r="AIW40" s="47"/>
      <c r="AIX40" s="47"/>
      <c r="AIY40" s="47"/>
      <c r="AIZ40" s="47"/>
      <c r="AJA40" s="47"/>
      <c r="AJB40" s="47"/>
      <c r="AJC40" s="47"/>
      <c r="AJD40" s="47"/>
      <c r="AJE40" s="47"/>
      <c r="AJF40" s="47"/>
      <c r="AJG40" s="47"/>
      <c r="AJH40" s="47"/>
      <c r="AJI40" s="47"/>
      <c r="AJJ40" s="47"/>
      <c r="AJK40" s="47"/>
      <c r="AJL40" s="47"/>
      <c r="AJM40" s="47"/>
      <c r="AJN40" s="47"/>
      <c r="AJO40" s="47"/>
      <c r="AJP40" s="47"/>
      <c r="AJQ40" s="47"/>
      <c r="AJR40" s="47"/>
      <c r="AJS40" s="47"/>
      <c r="AJT40" s="47"/>
      <c r="AJU40" s="47"/>
      <c r="AJV40" s="47"/>
      <c r="AJW40" s="47"/>
      <c r="AJX40" s="47"/>
      <c r="AJY40" s="47"/>
      <c r="AJZ40" s="47"/>
      <c r="AKA40" s="47"/>
      <c r="AKB40" s="47"/>
      <c r="AKC40" s="47"/>
      <c r="AKD40" s="47"/>
      <c r="AKE40" s="47"/>
      <c r="AKF40" s="47"/>
      <c r="AKG40" s="47"/>
      <c r="AKH40" s="47"/>
      <c r="AKI40" s="47"/>
      <c r="AKJ40" s="47"/>
      <c r="AKK40" s="47"/>
      <c r="AKL40" s="47"/>
      <c r="AKM40" s="47"/>
      <c r="AKN40" s="47"/>
      <c r="AKO40" s="47"/>
      <c r="AKP40" s="47"/>
      <c r="AKQ40" s="47"/>
      <c r="AKR40" s="47"/>
      <c r="AKS40" s="47"/>
      <c r="AKT40" s="47"/>
      <c r="AKU40" s="47"/>
      <c r="AKV40" s="47"/>
      <c r="AKW40" s="47"/>
      <c r="AKX40" s="47"/>
      <c r="AKY40" s="47"/>
      <c r="AKZ40" s="47"/>
      <c r="ALA40" s="47"/>
      <c r="ALB40" s="47"/>
      <c r="ALC40" s="47"/>
      <c r="ALD40" s="47"/>
      <c r="ALE40" s="47"/>
      <c r="ALF40" s="47"/>
      <c r="ALG40" s="47"/>
      <c r="ALH40" s="47"/>
      <c r="ALI40" s="47"/>
      <c r="ALJ40" s="47"/>
      <c r="ALK40" s="47"/>
      <c r="ALL40" s="47"/>
      <c r="ALM40" s="47"/>
      <c r="ALN40" s="47"/>
      <c r="ALO40" s="47"/>
      <c r="ALP40" s="47"/>
      <c r="ALQ40" s="47"/>
      <c r="ALR40" s="47"/>
      <c r="ALS40" s="47"/>
      <c r="ALT40" s="47"/>
      <c r="ALU40" s="47"/>
      <c r="ALV40" s="47"/>
      <c r="ALW40" s="47"/>
      <c r="ALX40" s="47"/>
      <c r="ALY40" s="47"/>
      <c r="ALZ40" s="47"/>
      <c r="AMA40" s="47"/>
      <c r="AMB40" s="47"/>
      <c r="AMC40" s="47"/>
      <c r="AMD40" s="47"/>
      <c r="AME40" s="47"/>
      <c r="AMF40" s="47"/>
      <c r="AMG40" s="47"/>
      <c r="AMH40" s="47"/>
      <c r="AMI40" s="47"/>
      <c r="AMJ40" s="47"/>
    </row>
    <row r="41" spans="1:1024" x14ac:dyDescent="0.25">
      <c r="C41" s="61" t="s">
        <v>29</v>
      </c>
      <c r="D41" s="62">
        <v>8990.7999999999993</v>
      </c>
      <c r="E41" s="63">
        <v>13080.8</v>
      </c>
      <c r="F41" s="63">
        <v>0</v>
      </c>
      <c r="G41" s="62">
        <v>0</v>
      </c>
      <c r="H41" s="63">
        <f t="shared" si="3"/>
        <v>-8990.7999999999993</v>
      </c>
      <c r="I41" s="62">
        <v>0</v>
      </c>
      <c r="J41" s="63">
        <f t="shared" si="4"/>
        <v>0</v>
      </c>
      <c r="K41" s="65">
        <v>0</v>
      </c>
    </row>
    <row r="42" spans="1:1024" x14ac:dyDescent="0.25">
      <c r="A42" s="47"/>
      <c r="B42" s="48"/>
      <c r="C42" s="61" t="s">
        <v>138</v>
      </c>
      <c r="D42" s="62">
        <v>0</v>
      </c>
      <c r="E42" s="63">
        <v>789</v>
      </c>
      <c r="F42" s="63">
        <v>0</v>
      </c>
      <c r="G42" s="62">
        <v>0</v>
      </c>
      <c r="H42" s="63">
        <f>G42-D42</f>
        <v>0</v>
      </c>
      <c r="I42" s="62">
        <v>0</v>
      </c>
      <c r="J42" s="63">
        <f>I42-G42</f>
        <v>0</v>
      </c>
      <c r="K42" s="67" t="s">
        <v>10</v>
      </c>
      <c r="L42" s="49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  <c r="FP42" s="47"/>
      <c r="FQ42" s="47"/>
      <c r="FR42" s="47"/>
      <c r="FS42" s="47"/>
      <c r="FT42" s="47"/>
      <c r="FU42" s="47"/>
      <c r="FV42" s="47"/>
      <c r="FW42" s="47"/>
      <c r="FX42" s="47"/>
      <c r="FY42" s="47"/>
      <c r="FZ42" s="47"/>
      <c r="GA42" s="47"/>
      <c r="GB42" s="47"/>
      <c r="GC42" s="47"/>
      <c r="GD42" s="47"/>
      <c r="GE42" s="47"/>
      <c r="GF42" s="47"/>
      <c r="GG42" s="47"/>
      <c r="GH42" s="47"/>
      <c r="GI42" s="47"/>
      <c r="GJ42" s="47"/>
      <c r="GK42" s="47"/>
      <c r="GL42" s="47"/>
      <c r="GM42" s="47"/>
      <c r="GN42" s="47"/>
      <c r="GO42" s="47"/>
      <c r="GP42" s="47"/>
      <c r="GQ42" s="47"/>
      <c r="GR42" s="47"/>
      <c r="GS42" s="47"/>
      <c r="GT42" s="47"/>
      <c r="GU42" s="47"/>
      <c r="GV42" s="47"/>
      <c r="GW42" s="47"/>
      <c r="GX42" s="47"/>
      <c r="GY42" s="47"/>
      <c r="GZ42" s="47"/>
      <c r="HA42" s="47"/>
      <c r="HB42" s="47"/>
      <c r="HC42" s="47"/>
      <c r="HD42" s="47"/>
      <c r="HE42" s="47"/>
      <c r="HF42" s="47"/>
      <c r="HG42" s="47"/>
      <c r="HH42" s="47"/>
      <c r="HI42" s="47"/>
      <c r="HJ42" s="47"/>
      <c r="HK42" s="47"/>
      <c r="HL42" s="47"/>
      <c r="HM42" s="47"/>
      <c r="HN42" s="47"/>
      <c r="HO42" s="47"/>
      <c r="HP42" s="47"/>
      <c r="HQ42" s="47"/>
      <c r="HR42" s="47"/>
      <c r="HS42" s="47"/>
      <c r="HT42" s="47"/>
      <c r="HU42" s="47"/>
      <c r="HV42" s="47"/>
      <c r="HW42" s="47"/>
      <c r="HX42" s="47"/>
      <c r="HY42" s="47"/>
      <c r="HZ42" s="47"/>
      <c r="IA42" s="47"/>
      <c r="IB42" s="47"/>
      <c r="IC42" s="47"/>
      <c r="ID42" s="47"/>
      <c r="IE42" s="47"/>
      <c r="IF42" s="47"/>
      <c r="IG42" s="47"/>
      <c r="IH42" s="47"/>
      <c r="II42" s="47"/>
      <c r="IJ42" s="47"/>
      <c r="IK42" s="47"/>
      <c r="IL42" s="47"/>
      <c r="IM42" s="47"/>
      <c r="IN42" s="47"/>
      <c r="IO42" s="47"/>
      <c r="IP42" s="47"/>
      <c r="IQ42" s="47"/>
      <c r="IR42" s="47"/>
      <c r="IS42" s="47"/>
      <c r="IT42" s="47"/>
      <c r="IU42" s="47"/>
      <c r="IV42" s="47"/>
      <c r="IW42" s="47"/>
      <c r="IX42" s="47"/>
      <c r="IY42" s="47"/>
      <c r="IZ42" s="47"/>
      <c r="JA42" s="47"/>
      <c r="JB42" s="47"/>
      <c r="JC42" s="47"/>
      <c r="JD42" s="47"/>
      <c r="JE42" s="47"/>
      <c r="JF42" s="47"/>
      <c r="JG42" s="47"/>
      <c r="JH42" s="47"/>
      <c r="JI42" s="47"/>
      <c r="JJ42" s="47"/>
      <c r="JK42" s="47"/>
      <c r="JL42" s="47"/>
      <c r="JM42" s="47"/>
      <c r="JN42" s="47"/>
      <c r="JO42" s="47"/>
      <c r="JP42" s="47"/>
      <c r="JQ42" s="47"/>
      <c r="JR42" s="47"/>
      <c r="JS42" s="47"/>
      <c r="JT42" s="47"/>
      <c r="JU42" s="47"/>
      <c r="JV42" s="47"/>
      <c r="JW42" s="47"/>
      <c r="JX42" s="47"/>
      <c r="JY42" s="47"/>
      <c r="JZ42" s="47"/>
      <c r="KA42" s="47"/>
      <c r="KB42" s="47"/>
      <c r="KC42" s="47"/>
      <c r="KD42" s="47"/>
      <c r="KE42" s="47"/>
      <c r="KF42" s="47"/>
      <c r="KG42" s="47"/>
      <c r="KH42" s="47"/>
      <c r="KI42" s="47"/>
      <c r="KJ42" s="47"/>
      <c r="KK42" s="47"/>
      <c r="KL42" s="47"/>
      <c r="KM42" s="47"/>
      <c r="KN42" s="47"/>
      <c r="KO42" s="47"/>
      <c r="KP42" s="47"/>
      <c r="KQ42" s="47"/>
      <c r="KR42" s="47"/>
      <c r="KS42" s="47"/>
      <c r="KT42" s="47"/>
      <c r="KU42" s="47"/>
      <c r="KV42" s="47"/>
      <c r="KW42" s="47"/>
      <c r="KX42" s="47"/>
      <c r="KY42" s="47"/>
      <c r="KZ42" s="47"/>
      <c r="LA42" s="47"/>
      <c r="LB42" s="47"/>
      <c r="LC42" s="47"/>
      <c r="LD42" s="47"/>
      <c r="LE42" s="47"/>
      <c r="LF42" s="47"/>
      <c r="LG42" s="47"/>
      <c r="LH42" s="47"/>
      <c r="LI42" s="47"/>
      <c r="LJ42" s="47"/>
      <c r="LK42" s="47"/>
      <c r="LL42" s="47"/>
      <c r="LM42" s="47"/>
      <c r="LN42" s="47"/>
      <c r="LO42" s="47"/>
      <c r="LP42" s="47"/>
      <c r="LQ42" s="47"/>
      <c r="LR42" s="47"/>
      <c r="LS42" s="47"/>
      <c r="LT42" s="47"/>
      <c r="LU42" s="47"/>
      <c r="LV42" s="47"/>
      <c r="LW42" s="47"/>
      <c r="LX42" s="47"/>
      <c r="LY42" s="47"/>
      <c r="LZ42" s="47"/>
      <c r="MA42" s="47"/>
      <c r="MB42" s="47"/>
      <c r="MC42" s="47"/>
      <c r="MD42" s="47"/>
      <c r="ME42" s="47"/>
      <c r="MF42" s="47"/>
      <c r="MG42" s="47"/>
      <c r="MH42" s="47"/>
      <c r="MI42" s="47"/>
      <c r="MJ42" s="47"/>
      <c r="MK42" s="47"/>
      <c r="ML42" s="47"/>
      <c r="MM42" s="47"/>
      <c r="MN42" s="47"/>
      <c r="MO42" s="47"/>
      <c r="MP42" s="47"/>
      <c r="MQ42" s="47"/>
      <c r="MR42" s="47"/>
      <c r="MS42" s="47"/>
      <c r="MT42" s="47"/>
      <c r="MU42" s="47"/>
      <c r="MV42" s="47"/>
      <c r="MW42" s="47"/>
      <c r="MX42" s="47"/>
      <c r="MY42" s="47"/>
      <c r="MZ42" s="47"/>
      <c r="NA42" s="47"/>
      <c r="NB42" s="47"/>
      <c r="NC42" s="47"/>
      <c r="ND42" s="47"/>
      <c r="NE42" s="47"/>
      <c r="NF42" s="47"/>
      <c r="NG42" s="47"/>
      <c r="NH42" s="47"/>
      <c r="NI42" s="47"/>
      <c r="NJ42" s="47"/>
      <c r="NK42" s="47"/>
      <c r="NL42" s="47"/>
      <c r="NM42" s="47"/>
      <c r="NN42" s="47"/>
      <c r="NO42" s="47"/>
      <c r="NP42" s="47"/>
      <c r="NQ42" s="47"/>
      <c r="NR42" s="47"/>
      <c r="NS42" s="47"/>
      <c r="NT42" s="47"/>
      <c r="NU42" s="47"/>
      <c r="NV42" s="47"/>
      <c r="NW42" s="47"/>
      <c r="NX42" s="47"/>
      <c r="NY42" s="47"/>
      <c r="NZ42" s="47"/>
      <c r="OA42" s="47"/>
      <c r="OB42" s="47"/>
      <c r="OC42" s="47"/>
      <c r="OD42" s="47"/>
      <c r="OE42" s="47"/>
      <c r="OF42" s="47"/>
      <c r="OG42" s="47"/>
      <c r="OH42" s="47"/>
      <c r="OI42" s="47"/>
      <c r="OJ42" s="47"/>
      <c r="OK42" s="47"/>
      <c r="OL42" s="47"/>
      <c r="OM42" s="47"/>
      <c r="ON42" s="47"/>
      <c r="OO42" s="47"/>
      <c r="OP42" s="47"/>
      <c r="OQ42" s="47"/>
      <c r="OR42" s="47"/>
      <c r="OS42" s="47"/>
      <c r="OT42" s="47"/>
      <c r="OU42" s="47"/>
      <c r="OV42" s="47"/>
      <c r="OW42" s="47"/>
      <c r="OX42" s="47"/>
      <c r="OY42" s="47"/>
      <c r="OZ42" s="47"/>
      <c r="PA42" s="47"/>
      <c r="PB42" s="47"/>
      <c r="PC42" s="47"/>
      <c r="PD42" s="47"/>
      <c r="PE42" s="47"/>
      <c r="PF42" s="47"/>
      <c r="PG42" s="47"/>
      <c r="PH42" s="47"/>
      <c r="PI42" s="47"/>
      <c r="PJ42" s="47"/>
      <c r="PK42" s="47"/>
      <c r="PL42" s="47"/>
      <c r="PM42" s="47"/>
      <c r="PN42" s="47"/>
      <c r="PO42" s="47"/>
      <c r="PP42" s="47"/>
      <c r="PQ42" s="47"/>
      <c r="PR42" s="47"/>
      <c r="PS42" s="47"/>
      <c r="PT42" s="47"/>
      <c r="PU42" s="47"/>
      <c r="PV42" s="47"/>
      <c r="PW42" s="47"/>
      <c r="PX42" s="47"/>
      <c r="PY42" s="47"/>
      <c r="PZ42" s="47"/>
      <c r="QA42" s="47"/>
      <c r="QB42" s="47"/>
      <c r="QC42" s="47"/>
      <c r="QD42" s="47"/>
      <c r="QE42" s="47"/>
      <c r="QF42" s="47"/>
      <c r="QG42" s="47"/>
      <c r="QH42" s="47"/>
      <c r="QI42" s="47"/>
      <c r="QJ42" s="47"/>
      <c r="QK42" s="47"/>
      <c r="QL42" s="47"/>
      <c r="QM42" s="47"/>
      <c r="QN42" s="47"/>
      <c r="QO42" s="47"/>
      <c r="QP42" s="47"/>
      <c r="QQ42" s="47"/>
      <c r="QR42" s="47"/>
      <c r="QS42" s="47"/>
      <c r="QT42" s="47"/>
      <c r="QU42" s="47"/>
      <c r="QV42" s="47"/>
      <c r="QW42" s="47"/>
      <c r="QX42" s="47"/>
      <c r="QY42" s="47"/>
      <c r="QZ42" s="47"/>
      <c r="RA42" s="47"/>
      <c r="RB42" s="47"/>
      <c r="RC42" s="47"/>
      <c r="RD42" s="47"/>
      <c r="RE42" s="47"/>
      <c r="RF42" s="47"/>
      <c r="RG42" s="47"/>
      <c r="RH42" s="47"/>
      <c r="RI42" s="47"/>
      <c r="RJ42" s="47"/>
      <c r="RK42" s="47"/>
      <c r="RL42" s="47"/>
      <c r="RM42" s="47"/>
      <c r="RN42" s="47"/>
      <c r="RO42" s="47"/>
      <c r="RP42" s="47"/>
      <c r="RQ42" s="47"/>
      <c r="RR42" s="47"/>
      <c r="RS42" s="47"/>
      <c r="RT42" s="47"/>
      <c r="RU42" s="47"/>
      <c r="RV42" s="47"/>
      <c r="RW42" s="47"/>
      <c r="RX42" s="47"/>
      <c r="RY42" s="47"/>
      <c r="RZ42" s="47"/>
      <c r="SA42" s="47"/>
      <c r="SB42" s="47"/>
      <c r="SC42" s="47"/>
      <c r="SD42" s="47"/>
      <c r="SE42" s="47"/>
      <c r="SF42" s="47"/>
      <c r="SG42" s="47"/>
      <c r="SH42" s="47"/>
      <c r="SI42" s="47"/>
      <c r="SJ42" s="47"/>
      <c r="SK42" s="47"/>
      <c r="SL42" s="47"/>
      <c r="SM42" s="47"/>
      <c r="SN42" s="47"/>
      <c r="SO42" s="47"/>
      <c r="SP42" s="47"/>
      <c r="SQ42" s="47"/>
      <c r="SR42" s="47"/>
      <c r="SS42" s="47"/>
      <c r="ST42" s="47"/>
      <c r="SU42" s="47"/>
      <c r="SV42" s="47"/>
      <c r="SW42" s="47"/>
      <c r="SX42" s="47"/>
      <c r="SY42" s="47"/>
      <c r="SZ42" s="47"/>
      <c r="TA42" s="47"/>
      <c r="TB42" s="47"/>
      <c r="TC42" s="47"/>
      <c r="TD42" s="47"/>
      <c r="TE42" s="47"/>
      <c r="TF42" s="47"/>
      <c r="TG42" s="47"/>
      <c r="TH42" s="47"/>
      <c r="TI42" s="47"/>
      <c r="TJ42" s="47"/>
      <c r="TK42" s="47"/>
      <c r="TL42" s="47"/>
      <c r="TM42" s="47"/>
      <c r="TN42" s="47"/>
      <c r="TO42" s="47"/>
      <c r="TP42" s="47"/>
      <c r="TQ42" s="47"/>
      <c r="TR42" s="47"/>
      <c r="TS42" s="47"/>
      <c r="TT42" s="47"/>
      <c r="TU42" s="47"/>
      <c r="TV42" s="47"/>
      <c r="TW42" s="47"/>
      <c r="TX42" s="47"/>
      <c r="TY42" s="47"/>
      <c r="TZ42" s="47"/>
      <c r="UA42" s="47"/>
      <c r="UB42" s="47"/>
      <c r="UC42" s="47"/>
      <c r="UD42" s="47"/>
      <c r="UE42" s="47"/>
      <c r="UF42" s="47"/>
      <c r="UG42" s="47"/>
      <c r="UH42" s="47"/>
      <c r="UI42" s="47"/>
      <c r="UJ42" s="47"/>
      <c r="UK42" s="47"/>
      <c r="UL42" s="47"/>
      <c r="UM42" s="47"/>
      <c r="UN42" s="47"/>
      <c r="UO42" s="47"/>
      <c r="UP42" s="47"/>
      <c r="UQ42" s="47"/>
      <c r="UR42" s="47"/>
      <c r="US42" s="47"/>
      <c r="UT42" s="47"/>
      <c r="UU42" s="47"/>
      <c r="UV42" s="47"/>
      <c r="UW42" s="47"/>
      <c r="UX42" s="47"/>
      <c r="UY42" s="47"/>
      <c r="UZ42" s="47"/>
      <c r="VA42" s="47"/>
      <c r="VB42" s="47"/>
      <c r="VC42" s="47"/>
      <c r="VD42" s="47"/>
      <c r="VE42" s="47"/>
      <c r="VF42" s="47"/>
      <c r="VG42" s="47"/>
      <c r="VH42" s="47"/>
      <c r="VI42" s="47"/>
      <c r="VJ42" s="47"/>
      <c r="VK42" s="47"/>
      <c r="VL42" s="47"/>
      <c r="VM42" s="47"/>
      <c r="VN42" s="47"/>
      <c r="VO42" s="47"/>
      <c r="VP42" s="47"/>
      <c r="VQ42" s="47"/>
      <c r="VR42" s="47"/>
      <c r="VS42" s="47"/>
      <c r="VT42" s="47"/>
      <c r="VU42" s="47"/>
      <c r="VV42" s="47"/>
      <c r="VW42" s="47"/>
      <c r="VX42" s="47"/>
      <c r="VY42" s="47"/>
      <c r="VZ42" s="47"/>
      <c r="WA42" s="47"/>
      <c r="WB42" s="47"/>
      <c r="WC42" s="47"/>
      <c r="WD42" s="47"/>
      <c r="WE42" s="47"/>
      <c r="WF42" s="47"/>
      <c r="WG42" s="47"/>
      <c r="WH42" s="47"/>
      <c r="WI42" s="47"/>
      <c r="WJ42" s="47"/>
      <c r="WK42" s="47"/>
      <c r="WL42" s="47"/>
      <c r="WM42" s="47"/>
      <c r="WN42" s="47"/>
      <c r="WO42" s="47"/>
      <c r="WP42" s="47"/>
      <c r="WQ42" s="47"/>
      <c r="WR42" s="47"/>
      <c r="WS42" s="47"/>
      <c r="WT42" s="47"/>
      <c r="WU42" s="47"/>
      <c r="WV42" s="47"/>
      <c r="WW42" s="47"/>
      <c r="WX42" s="47"/>
      <c r="WY42" s="47"/>
      <c r="WZ42" s="47"/>
      <c r="XA42" s="47"/>
      <c r="XB42" s="47"/>
      <c r="XC42" s="47"/>
      <c r="XD42" s="47"/>
      <c r="XE42" s="47"/>
      <c r="XF42" s="47"/>
      <c r="XG42" s="47"/>
      <c r="XH42" s="47"/>
      <c r="XI42" s="47"/>
      <c r="XJ42" s="47"/>
      <c r="XK42" s="47"/>
      <c r="XL42" s="47"/>
      <c r="XM42" s="47"/>
      <c r="XN42" s="47"/>
      <c r="XO42" s="47"/>
      <c r="XP42" s="47"/>
      <c r="XQ42" s="47"/>
      <c r="XR42" s="47"/>
      <c r="XS42" s="47"/>
      <c r="XT42" s="47"/>
      <c r="XU42" s="47"/>
      <c r="XV42" s="47"/>
      <c r="XW42" s="47"/>
      <c r="XX42" s="47"/>
      <c r="XY42" s="47"/>
      <c r="XZ42" s="47"/>
      <c r="YA42" s="47"/>
      <c r="YB42" s="47"/>
      <c r="YC42" s="47"/>
      <c r="YD42" s="47"/>
      <c r="YE42" s="47"/>
      <c r="YF42" s="47"/>
      <c r="YG42" s="47"/>
      <c r="YH42" s="47"/>
      <c r="YI42" s="47"/>
      <c r="YJ42" s="47"/>
      <c r="YK42" s="47"/>
      <c r="YL42" s="47"/>
      <c r="YM42" s="47"/>
      <c r="YN42" s="47"/>
      <c r="YO42" s="47"/>
      <c r="YP42" s="47"/>
      <c r="YQ42" s="47"/>
      <c r="YR42" s="47"/>
      <c r="YS42" s="47"/>
      <c r="YT42" s="47"/>
      <c r="YU42" s="47"/>
      <c r="YV42" s="47"/>
      <c r="YW42" s="47"/>
      <c r="YX42" s="47"/>
      <c r="YY42" s="47"/>
      <c r="YZ42" s="47"/>
      <c r="ZA42" s="47"/>
      <c r="ZB42" s="47"/>
      <c r="ZC42" s="47"/>
      <c r="ZD42" s="47"/>
      <c r="ZE42" s="47"/>
      <c r="ZF42" s="47"/>
      <c r="ZG42" s="47"/>
      <c r="ZH42" s="47"/>
      <c r="ZI42" s="47"/>
      <c r="ZJ42" s="47"/>
      <c r="ZK42" s="47"/>
      <c r="ZL42" s="47"/>
      <c r="ZM42" s="47"/>
      <c r="ZN42" s="47"/>
      <c r="ZO42" s="47"/>
      <c r="ZP42" s="47"/>
      <c r="ZQ42" s="47"/>
      <c r="ZR42" s="47"/>
      <c r="ZS42" s="47"/>
      <c r="ZT42" s="47"/>
      <c r="ZU42" s="47"/>
      <c r="ZV42" s="47"/>
      <c r="ZW42" s="47"/>
      <c r="ZX42" s="47"/>
      <c r="ZY42" s="47"/>
      <c r="ZZ42" s="47"/>
      <c r="AAA42" s="47"/>
      <c r="AAB42" s="47"/>
      <c r="AAC42" s="47"/>
      <c r="AAD42" s="47"/>
      <c r="AAE42" s="47"/>
      <c r="AAF42" s="47"/>
      <c r="AAG42" s="47"/>
      <c r="AAH42" s="47"/>
      <c r="AAI42" s="47"/>
      <c r="AAJ42" s="47"/>
      <c r="AAK42" s="47"/>
      <c r="AAL42" s="47"/>
      <c r="AAM42" s="47"/>
      <c r="AAN42" s="47"/>
      <c r="AAO42" s="47"/>
      <c r="AAP42" s="47"/>
      <c r="AAQ42" s="47"/>
      <c r="AAR42" s="47"/>
      <c r="AAS42" s="47"/>
      <c r="AAT42" s="47"/>
      <c r="AAU42" s="47"/>
      <c r="AAV42" s="47"/>
      <c r="AAW42" s="47"/>
      <c r="AAX42" s="47"/>
      <c r="AAY42" s="47"/>
      <c r="AAZ42" s="47"/>
      <c r="ABA42" s="47"/>
      <c r="ABB42" s="47"/>
      <c r="ABC42" s="47"/>
      <c r="ABD42" s="47"/>
      <c r="ABE42" s="47"/>
      <c r="ABF42" s="47"/>
      <c r="ABG42" s="47"/>
      <c r="ABH42" s="47"/>
      <c r="ABI42" s="47"/>
      <c r="ABJ42" s="47"/>
      <c r="ABK42" s="47"/>
      <c r="ABL42" s="47"/>
      <c r="ABM42" s="47"/>
      <c r="ABN42" s="47"/>
      <c r="ABO42" s="47"/>
      <c r="ABP42" s="47"/>
      <c r="ABQ42" s="47"/>
      <c r="ABR42" s="47"/>
      <c r="ABS42" s="47"/>
      <c r="ABT42" s="47"/>
      <c r="ABU42" s="47"/>
      <c r="ABV42" s="47"/>
      <c r="ABW42" s="47"/>
      <c r="ABX42" s="47"/>
      <c r="ABY42" s="47"/>
      <c r="ABZ42" s="47"/>
      <c r="ACA42" s="47"/>
      <c r="ACB42" s="47"/>
      <c r="ACC42" s="47"/>
      <c r="ACD42" s="47"/>
      <c r="ACE42" s="47"/>
      <c r="ACF42" s="47"/>
      <c r="ACG42" s="47"/>
      <c r="ACH42" s="47"/>
      <c r="ACI42" s="47"/>
      <c r="ACJ42" s="47"/>
      <c r="ACK42" s="47"/>
      <c r="ACL42" s="47"/>
      <c r="ACM42" s="47"/>
      <c r="ACN42" s="47"/>
      <c r="ACO42" s="47"/>
      <c r="ACP42" s="47"/>
      <c r="ACQ42" s="47"/>
      <c r="ACR42" s="47"/>
      <c r="ACS42" s="47"/>
      <c r="ACT42" s="47"/>
      <c r="ACU42" s="47"/>
      <c r="ACV42" s="47"/>
      <c r="ACW42" s="47"/>
      <c r="ACX42" s="47"/>
      <c r="ACY42" s="47"/>
      <c r="ACZ42" s="47"/>
      <c r="ADA42" s="47"/>
      <c r="ADB42" s="47"/>
      <c r="ADC42" s="47"/>
      <c r="ADD42" s="47"/>
      <c r="ADE42" s="47"/>
      <c r="ADF42" s="47"/>
      <c r="ADG42" s="47"/>
      <c r="ADH42" s="47"/>
      <c r="ADI42" s="47"/>
      <c r="ADJ42" s="47"/>
      <c r="ADK42" s="47"/>
      <c r="ADL42" s="47"/>
      <c r="ADM42" s="47"/>
      <c r="ADN42" s="47"/>
      <c r="ADO42" s="47"/>
      <c r="ADP42" s="47"/>
      <c r="ADQ42" s="47"/>
      <c r="ADR42" s="47"/>
      <c r="ADS42" s="47"/>
      <c r="ADT42" s="47"/>
      <c r="ADU42" s="47"/>
      <c r="ADV42" s="47"/>
      <c r="ADW42" s="47"/>
      <c r="ADX42" s="47"/>
      <c r="ADY42" s="47"/>
      <c r="ADZ42" s="47"/>
      <c r="AEA42" s="47"/>
      <c r="AEB42" s="47"/>
      <c r="AEC42" s="47"/>
      <c r="AED42" s="47"/>
      <c r="AEE42" s="47"/>
      <c r="AEF42" s="47"/>
      <c r="AEG42" s="47"/>
      <c r="AEH42" s="47"/>
      <c r="AEI42" s="47"/>
      <c r="AEJ42" s="47"/>
      <c r="AEK42" s="47"/>
      <c r="AEL42" s="47"/>
      <c r="AEM42" s="47"/>
      <c r="AEN42" s="47"/>
      <c r="AEO42" s="47"/>
      <c r="AEP42" s="47"/>
      <c r="AEQ42" s="47"/>
      <c r="AER42" s="47"/>
      <c r="AES42" s="47"/>
      <c r="AET42" s="47"/>
      <c r="AEU42" s="47"/>
      <c r="AEV42" s="47"/>
      <c r="AEW42" s="47"/>
      <c r="AEX42" s="47"/>
      <c r="AEY42" s="47"/>
      <c r="AEZ42" s="47"/>
      <c r="AFA42" s="47"/>
      <c r="AFB42" s="47"/>
      <c r="AFC42" s="47"/>
      <c r="AFD42" s="47"/>
      <c r="AFE42" s="47"/>
      <c r="AFF42" s="47"/>
      <c r="AFG42" s="47"/>
      <c r="AFH42" s="47"/>
      <c r="AFI42" s="47"/>
      <c r="AFJ42" s="47"/>
      <c r="AFK42" s="47"/>
      <c r="AFL42" s="47"/>
      <c r="AFM42" s="47"/>
      <c r="AFN42" s="47"/>
      <c r="AFO42" s="47"/>
      <c r="AFP42" s="47"/>
      <c r="AFQ42" s="47"/>
      <c r="AFR42" s="47"/>
      <c r="AFS42" s="47"/>
      <c r="AFT42" s="47"/>
      <c r="AFU42" s="47"/>
      <c r="AFV42" s="47"/>
      <c r="AFW42" s="47"/>
      <c r="AFX42" s="47"/>
      <c r="AFY42" s="47"/>
      <c r="AFZ42" s="47"/>
      <c r="AGA42" s="47"/>
      <c r="AGB42" s="47"/>
      <c r="AGC42" s="47"/>
      <c r="AGD42" s="47"/>
      <c r="AGE42" s="47"/>
      <c r="AGF42" s="47"/>
      <c r="AGG42" s="47"/>
      <c r="AGH42" s="47"/>
      <c r="AGI42" s="47"/>
      <c r="AGJ42" s="47"/>
      <c r="AGK42" s="47"/>
      <c r="AGL42" s="47"/>
      <c r="AGM42" s="47"/>
      <c r="AGN42" s="47"/>
      <c r="AGO42" s="47"/>
      <c r="AGP42" s="47"/>
      <c r="AGQ42" s="47"/>
      <c r="AGR42" s="47"/>
      <c r="AGS42" s="47"/>
      <c r="AGT42" s="47"/>
      <c r="AGU42" s="47"/>
      <c r="AGV42" s="47"/>
      <c r="AGW42" s="47"/>
      <c r="AGX42" s="47"/>
      <c r="AGY42" s="47"/>
      <c r="AGZ42" s="47"/>
      <c r="AHA42" s="47"/>
      <c r="AHB42" s="47"/>
      <c r="AHC42" s="47"/>
      <c r="AHD42" s="47"/>
      <c r="AHE42" s="47"/>
      <c r="AHF42" s="47"/>
      <c r="AHG42" s="47"/>
      <c r="AHH42" s="47"/>
      <c r="AHI42" s="47"/>
      <c r="AHJ42" s="47"/>
      <c r="AHK42" s="47"/>
      <c r="AHL42" s="47"/>
      <c r="AHM42" s="47"/>
      <c r="AHN42" s="47"/>
      <c r="AHO42" s="47"/>
      <c r="AHP42" s="47"/>
      <c r="AHQ42" s="47"/>
      <c r="AHR42" s="47"/>
      <c r="AHS42" s="47"/>
      <c r="AHT42" s="47"/>
      <c r="AHU42" s="47"/>
      <c r="AHV42" s="47"/>
      <c r="AHW42" s="47"/>
      <c r="AHX42" s="47"/>
      <c r="AHY42" s="47"/>
      <c r="AHZ42" s="47"/>
      <c r="AIA42" s="47"/>
      <c r="AIB42" s="47"/>
      <c r="AIC42" s="47"/>
      <c r="AID42" s="47"/>
      <c r="AIE42" s="47"/>
      <c r="AIF42" s="47"/>
      <c r="AIG42" s="47"/>
      <c r="AIH42" s="47"/>
      <c r="AII42" s="47"/>
      <c r="AIJ42" s="47"/>
      <c r="AIK42" s="47"/>
      <c r="AIL42" s="47"/>
      <c r="AIM42" s="47"/>
      <c r="AIN42" s="47"/>
      <c r="AIO42" s="47"/>
      <c r="AIP42" s="47"/>
      <c r="AIQ42" s="47"/>
      <c r="AIR42" s="47"/>
      <c r="AIS42" s="47"/>
      <c r="AIT42" s="47"/>
      <c r="AIU42" s="47"/>
      <c r="AIV42" s="47"/>
      <c r="AIW42" s="47"/>
      <c r="AIX42" s="47"/>
      <c r="AIY42" s="47"/>
      <c r="AIZ42" s="47"/>
      <c r="AJA42" s="47"/>
      <c r="AJB42" s="47"/>
      <c r="AJC42" s="47"/>
      <c r="AJD42" s="47"/>
      <c r="AJE42" s="47"/>
      <c r="AJF42" s="47"/>
      <c r="AJG42" s="47"/>
      <c r="AJH42" s="47"/>
      <c r="AJI42" s="47"/>
      <c r="AJJ42" s="47"/>
      <c r="AJK42" s="47"/>
      <c r="AJL42" s="47"/>
      <c r="AJM42" s="47"/>
      <c r="AJN42" s="47"/>
      <c r="AJO42" s="47"/>
      <c r="AJP42" s="47"/>
      <c r="AJQ42" s="47"/>
      <c r="AJR42" s="47"/>
      <c r="AJS42" s="47"/>
      <c r="AJT42" s="47"/>
      <c r="AJU42" s="47"/>
      <c r="AJV42" s="47"/>
      <c r="AJW42" s="47"/>
      <c r="AJX42" s="47"/>
      <c r="AJY42" s="47"/>
      <c r="AJZ42" s="47"/>
      <c r="AKA42" s="47"/>
      <c r="AKB42" s="47"/>
      <c r="AKC42" s="47"/>
      <c r="AKD42" s="47"/>
      <c r="AKE42" s="47"/>
      <c r="AKF42" s="47"/>
      <c r="AKG42" s="47"/>
      <c r="AKH42" s="47"/>
      <c r="AKI42" s="47"/>
      <c r="AKJ42" s="47"/>
      <c r="AKK42" s="47"/>
      <c r="AKL42" s="47"/>
      <c r="AKM42" s="47"/>
      <c r="AKN42" s="47"/>
      <c r="AKO42" s="47"/>
      <c r="AKP42" s="47"/>
      <c r="AKQ42" s="47"/>
      <c r="AKR42" s="47"/>
      <c r="AKS42" s="47"/>
      <c r="AKT42" s="47"/>
      <c r="AKU42" s="47"/>
      <c r="AKV42" s="47"/>
      <c r="AKW42" s="47"/>
      <c r="AKX42" s="47"/>
      <c r="AKY42" s="47"/>
      <c r="AKZ42" s="47"/>
      <c r="ALA42" s="47"/>
      <c r="ALB42" s="47"/>
      <c r="ALC42" s="47"/>
      <c r="ALD42" s="47"/>
      <c r="ALE42" s="47"/>
      <c r="ALF42" s="47"/>
      <c r="ALG42" s="47"/>
      <c r="ALH42" s="47"/>
      <c r="ALI42" s="47"/>
      <c r="ALJ42" s="47"/>
      <c r="ALK42" s="47"/>
      <c r="ALL42" s="47"/>
      <c r="ALM42" s="47"/>
      <c r="ALN42" s="47"/>
      <c r="ALO42" s="47"/>
      <c r="ALP42" s="47"/>
      <c r="ALQ42" s="47"/>
      <c r="ALR42" s="47"/>
      <c r="ALS42" s="47"/>
      <c r="ALT42" s="47"/>
      <c r="ALU42" s="47"/>
      <c r="ALV42" s="47"/>
      <c r="ALW42" s="47"/>
      <c r="ALX42" s="47"/>
      <c r="ALY42" s="47"/>
      <c r="ALZ42" s="47"/>
      <c r="AMA42" s="47"/>
      <c r="AMB42" s="47"/>
      <c r="AMC42" s="47"/>
      <c r="AMD42" s="47"/>
      <c r="AME42" s="47"/>
      <c r="AMF42" s="47"/>
      <c r="AMG42" s="47"/>
      <c r="AMH42" s="47"/>
      <c r="AMI42" s="47"/>
      <c r="AMJ42" s="47"/>
    </row>
    <row r="43" spans="1:1024" ht="15.75" thickBot="1" x14ac:dyDescent="0.3">
      <c r="C43" s="232" t="s">
        <v>135</v>
      </c>
      <c r="D43" s="233">
        <v>0</v>
      </c>
      <c r="E43" s="234">
        <v>7330</v>
      </c>
      <c r="F43" s="63">
        <v>0</v>
      </c>
      <c r="G43" s="62">
        <v>0</v>
      </c>
      <c r="H43" s="232">
        <f>G43-D43</f>
        <v>0</v>
      </c>
      <c r="I43" s="237"/>
      <c r="J43" s="232"/>
      <c r="K43" s="236"/>
    </row>
    <row r="44" spans="1:1024" ht="15.75" thickBot="1" x14ac:dyDescent="0.3">
      <c r="C44" s="227" t="s">
        <v>30</v>
      </c>
      <c r="D44" s="228">
        <f>D29+D30</f>
        <v>1303690.6000000001</v>
      </c>
      <c r="E44" s="228">
        <f>E29+E30</f>
        <v>1587187.0999999999</v>
      </c>
      <c r="F44" s="228">
        <f>F29+F30</f>
        <v>549945.1</v>
      </c>
      <c r="G44" s="228">
        <f>G29+G30</f>
        <v>1677861.5</v>
      </c>
      <c r="H44" s="229">
        <f t="shared" si="3"/>
        <v>374170.89999999991</v>
      </c>
      <c r="I44" s="228">
        <f>I29+I30</f>
        <v>1562487.1</v>
      </c>
      <c r="J44" s="230">
        <f t="shared" si="4"/>
        <v>-115374.39999999991</v>
      </c>
      <c r="K44" s="231">
        <f>I44/E44</f>
        <v>0.98443787755079426</v>
      </c>
      <c r="N44" s="68"/>
      <c r="O44" s="68"/>
      <c r="P44" s="68"/>
    </row>
    <row r="45" spans="1:1024" s="47" customFormat="1" x14ac:dyDescent="0.25">
      <c r="B45" s="48"/>
      <c r="C45" s="69"/>
      <c r="D45" s="70"/>
      <c r="E45" s="71"/>
      <c r="F45" s="72"/>
      <c r="G45" s="70"/>
      <c r="H45" s="72"/>
      <c r="I45" s="73"/>
      <c r="K45" s="4"/>
      <c r="L45" s="49"/>
      <c r="N45" s="68"/>
      <c r="O45" s="68"/>
      <c r="P45" s="68"/>
    </row>
    <row r="46" spans="1:1024" s="68" customFormat="1" ht="15.75" thickBot="1" x14ac:dyDescent="0.3">
      <c r="B46" s="74"/>
      <c r="C46" s="69"/>
      <c r="D46" s="70"/>
      <c r="E46" s="71"/>
      <c r="F46" s="72"/>
      <c r="G46" s="70"/>
      <c r="H46" s="72"/>
      <c r="I46" s="75"/>
      <c r="K46" s="76"/>
      <c r="L46" s="77"/>
      <c r="N46" s="78"/>
      <c r="O46" s="78"/>
      <c r="P46" s="78"/>
    </row>
    <row r="47" spans="1:1024" s="68" customFormat="1" ht="15" customHeight="1" thickBot="1" x14ac:dyDescent="0.3">
      <c r="B47" s="74"/>
      <c r="C47" s="271" t="s">
        <v>131</v>
      </c>
      <c r="D47" s="271"/>
      <c r="E47" s="271"/>
      <c r="F47" s="271"/>
      <c r="G47" s="271"/>
      <c r="H47" s="271"/>
      <c r="I47" s="271"/>
      <c r="J47" s="79"/>
      <c r="K47" s="80"/>
      <c r="L47" s="77"/>
      <c r="N47" s="78"/>
      <c r="O47" s="78"/>
      <c r="P47" s="78"/>
    </row>
    <row r="48" spans="1:1024" s="78" customFormat="1" ht="15.75" customHeight="1" thickBot="1" x14ac:dyDescent="0.3">
      <c r="B48" s="81"/>
      <c r="C48" s="271"/>
      <c r="D48" s="271"/>
      <c r="E48" s="271"/>
      <c r="F48" s="271"/>
      <c r="G48" s="271"/>
      <c r="H48" s="271"/>
      <c r="I48" s="271"/>
      <c r="K48" s="76"/>
      <c r="L48" s="82"/>
    </row>
    <row r="49" spans="2:18" s="78" customFormat="1" ht="15.75" thickBot="1" x14ac:dyDescent="0.3">
      <c r="B49" s="81"/>
      <c r="C49" s="69"/>
      <c r="D49" s="70"/>
      <c r="E49" s="71"/>
      <c r="F49" s="72"/>
      <c r="G49" s="70"/>
      <c r="H49" s="72"/>
      <c r="I49" s="83"/>
      <c r="K49" s="80"/>
      <c r="L49" s="82"/>
    </row>
    <row r="50" spans="2:18" ht="30.75" customHeight="1" thickBot="1" x14ac:dyDescent="0.3">
      <c r="C50" s="84" t="s">
        <v>31</v>
      </c>
      <c r="D50" s="85" t="s">
        <v>32</v>
      </c>
      <c r="E50" s="86" t="s">
        <v>33</v>
      </c>
      <c r="F50" s="86" t="s">
        <v>34</v>
      </c>
      <c r="G50" s="87" t="s">
        <v>35</v>
      </c>
      <c r="H50" s="87" t="s">
        <v>36</v>
      </c>
      <c r="I50" s="87" t="s">
        <v>37</v>
      </c>
      <c r="L50" s="88" t="s">
        <v>38</v>
      </c>
      <c r="M50" s="89" t="s">
        <v>39</v>
      </c>
      <c r="N50" s="90" t="s">
        <v>40</v>
      </c>
      <c r="O50" s="91" t="s">
        <v>41</v>
      </c>
      <c r="P50" s="90" t="s">
        <v>42</v>
      </c>
      <c r="Q50" s="92"/>
      <c r="R50" s="92"/>
    </row>
    <row r="51" spans="2:18" x14ac:dyDescent="0.25">
      <c r="C51" s="93" t="s">
        <v>43</v>
      </c>
      <c r="D51" s="94">
        <v>1104512.8999999999</v>
      </c>
      <c r="E51" s="95">
        <v>1000089.8</v>
      </c>
      <c r="F51" s="63">
        <f>D51-E51</f>
        <v>104423.09999999986</v>
      </c>
      <c r="G51" s="96">
        <f>I7+I8+I9+I11</f>
        <v>1365529.3</v>
      </c>
      <c r="H51" s="96">
        <v>1230457.1000000001</v>
      </c>
      <c r="I51" s="97">
        <f>G51-H51</f>
        <v>135072.19999999995</v>
      </c>
      <c r="K51" s="98"/>
      <c r="L51" s="99"/>
      <c r="M51" s="100">
        <f>197330-172730</f>
        <v>24600</v>
      </c>
      <c r="N51" s="100">
        <f>L51+M51</f>
        <v>24600</v>
      </c>
      <c r="O51" s="100">
        <v>12800</v>
      </c>
      <c r="P51" s="100">
        <f>N51+O51</f>
        <v>37400</v>
      </c>
      <c r="Q51" s="92"/>
      <c r="R51" s="92"/>
    </row>
    <row r="52" spans="2:18" x14ac:dyDescent="0.25">
      <c r="C52" s="101" t="s">
        <v>44</v>
      </c>
      <c r="D52" s="64">
        <f>G10</f>
        <v>11800</v>
      </c>
      <c r="E52" s="63">
        <v>303600.8</v>
      </c>
      <c r="F52" s="63">
        <f>D52-E52</f>
        <v>-291800.8</v>
      </c>
      <c r="G52" s="64">
        <f>I10</f>
        <v>25900</v>
      </c>
      <c r="H52" s="63">
        <f>I30</f>
        <v>332030</v>
      </c>
      <c r="I52" s="63">
        <f>G52-H52</f>
        <v>-306130</v>
      </c>
      <c r="J52" s="102"/>
      <c r="K52" s="80"/>
      <c r="N52" s="47"/>
      <c r="O52" s="47"/>
      <c r="P52" s="47"/>
    </row>
    <row r="53" spans="2:18" x14ac:dyDescent="0.25">
      <c r="C53" s="101" t="s">
        <v>45</v>
      </c>
      <c r="D53" s="64">
        <v>236547.7</v>
      </c>
      <c r="E53" s="63">
        <v>49170</v>
      </c>
      <c r="F53" s="63">
        <f>D53-E53</f>
        <v>187377.7</v>
      </c>
      <c r="G53" s="64">
        <f>I13+I14</f>
        <v>178738.8</v>
      </c>
      <c r="H53" s="64">
        <f>I120</f>
        <v>7681</v>
      </c>
      <c r="I53" s="63">
        <f>G53-H53</f>
        <v>171057.8</v>
      </c>
      <c r="J53" s="102"/>
      <c r="K53" s="80"/>
      <c r="N53" s="47"/>
      <c r="O53" s="47"/>
      <c r="P53" s="47"/>
    </row>
    <row r="54" spans="2:18" ht="15.75" thickBot="1" x14ac:dyDescent="0.3">
      <c r="C54" s="103" t="s">
        <v>46</v>
      </c>
      <c r="D54" s="104">
        <f>G15</f>
        <v>0</v>
      </c>
      <c r="E54" s="96">
        <f>G119</f>
        <v>0</v>
      </c>
      <c r="F54" s="96">
        <f>D54-E54</f>
        <v>0</v>
      </c>
      <c r="G54" s="105">
        <v>0</v>
      </c>
      <c r="H54" s="105">
        <v>0</v>
      </c>
      <c r="I54" s="96">
        <v>0</v>
      </c>
      <c r="J54" s="102"/>
      <c r="K54" s="80"/>
      <c r="N54" s="47"/>
      <c r="O54" s="47"/>
      <c r="P54" s="47"/>
    </row>
    <row r="55" spans="2:18" ht="15.75" thickBot="1" x14ac:dyDescent="0.3">
      <c r="C55" s="106" t="s">
        <v>47</v>
      </c>
      <c r="D55" s="107">
        <f>SUM(D51:D53)</f>
        <v>1352860.5999999999</v>
      </c>
      <c r="E55" s="108">
        <f>SUM(E51:E53)</f>
        <v>1352860.6</v>
      </c>
      <c r="F55" s="108">
        <f>SUM(F51:F53)</f>
        <v>0</v>
      </c>
      <c r="G55" s="107">
        <f>SUM(G51:G54)</f>
        <v>1570168.1</v>
      </c>
      <c r="H55" s="107">
        <f>SUM(H51:H54)</f>
        <v>1570168.1</v>
      </c>
      <c r="I55" s="109">
        <f>SUM(I51:I53)</f>
        <v>0</v>
      </c>
      <c r="J55" s="102"/>
      <c r="K55" s="110"/>
      <c r="M55" s="111"/>
      <c r="N55" s="47"/>
      <c r="O55" s="47"/>
      <c r="P55" s="47"/>
    </row>
    <row r="56" spans="2:18" s="47" customFormat="1" x14ac:dyDescent="0.25">
      <c r="B56" s="48"/>
      <c r="C56" s="112"/>
      <c r="D56" s="113"/>
      <c r="E56" s="113"/>
      <c r="F56" s="114"/>
      <c r="G56" s="115"/>
      <c r="I56" s="116"/>
      <c r="K56" s="4"/>
      <c r="L56" s="82"/>
      <c r="N56" s="1"/>
      <c r="O56" s="1"/>
      <c r="P56" s="1"/>
    </row>
    <row r="57" spans="2:18" x14ac:dyDescent="0.25">
      <c r="C57" s="117"/>
      <c r="D57" s="113"/>
      <c r="E57" s="118"/>
      <c r="F57" s="114"/>
      <c r="G57" s="115"/>
      <c r="H57" s="47"/>
      <c r="I57" s="116"/>
    </row>
    <row r="58" spans="2:18" x14ac:dyDescent="0.25">
      <c r="C58" s="119"/>
      <c r="D58" s="120"/>
      <c r="E58" s="119"/>
      <c r="F58" s="119"/>
      <c r="G58" s="119"/>
    </row>
    <row r="59" spans="2:18" x14ac:dyDescent="0.25">
      <c r="C59" s="272" t="s">
        <v>132</v>
      </c>
      <c r="D59" s="272"/>
      <c r="E59" s="272"/>
      <c r="F59" s="272"/>
      <c r="G59" s="272"/>
      <c r="H59" s="272"/>
      <c r="I59" s="272"/>
      <c r="J59" s="272"/>
      <c r="K59" s="272"/>
    </row>
    <row r="60" spans="2:18" x14ac:dyDescent="0.25">
      <c r="C60" s="272"/>
      <c r="D60" s="272"/>
      <c r="E60" s="272"/>
      <c r="F60" s="272"/>
      <c r="G60" s="272"/>
      <c r="H60" s="272"/>
      <c r="I60" s="272"/>
      <c r="J60" s="272"/>
      <c r="K60" s="272"/>
    </row>
    <row r="61" spans="2:18" ht="15.75" thickBot="1" x14ac:dyDescent="0.3">
      <c r="C61" s="121"/>
      <c r="D61" s="120"/>
      <c r="E61" s="119"/>
      <c r="F61" s="119"/>
      <c r="G61" s="119"/>
      <c r="H61" s="119"/>
    </row>
    <row r="62" spans="2:18" ht="59.25" customHeight="1" thickBot="1" x14ac:dyDescent="0.3">
      <c r="C62" s="15" t="s">
        <v>48</v>
      </c>
      <c r="D62" s="16" t="s">
        <v>125</v>
      </c>
      <c r="E62" s="16" t="s">
        <v>126</v>
      </c>
      <c r="F62" s="16" t="s">
        <v>127</v>
      </c>
      <c r="G62" s="16" t="s">
        <v>128</v>
      </c>
      <c r="H62" s="16" t="s">
        <v>1</v>
      </c>
      <c r="I62" s="17" t="s">
        <v>129</v>
      </c>
      <c r="J62" s="17" t="s">
        <v>2</v>
      </c>
      <c r="K62" s="17" t="s">
        <v>130</v>
      </c>
    </row>
    <row r="63" spans="2:18" ht="15.75" customHeight="1" thickBot="1" x14ac:dyDescent="0.3">
      <c r="B63" s="263" t="s">
        <v>49</v>
      </c>
      <c r="C63" s="123" t="s">
        <v>50</v>
      </c>
      <c r="D63" s="20">
        <v>61942</v>
      </c>
      <c r="E63" s="20">
        <v>93027.7</v>
      </c>
      <c r="F63" s="20">
        <v>63415.3</v>
      </c>
      <c r="G63" s="20">
        <v>88340</v>
      </c>
      <c r="H63" s="20">
        <f t="shared" ref="H63:H80" si="5">SUM(G63-D63)</f>
        <v>26398</v>
      </c>
      <c r="I63" s="20">
        <v>100340</v>
      </c>
      <c r="J63" s="20">
        <f>I63-G63</f>
        <v>12000</v>
      </c>
      <c r="K63" s="124">
        <f>I63/E63</f>
        <v>1.0786034697192342</v>
      </c>
    </row>
    <row r="64" spans="2:18" ht="15.75" customHeight="1" thickBot="1" x14ac:dyDescent="0.3">
      <c r="B64" s="264"/>
      <c r="C64" s="123" t="s">
        <v>51</v>
      </c>
      <c r="D64" s="20">
        <v>5200</v>
      </c>
      <c r="E64" s="20">
        <v>23747</v>
      </c>
      <c r="F64" s="20">
        <v>0</v>
      </c>
      <c r="G64" s="20">
        <v>10000</v>
      </c>
      <c r="H64" s="20">
        <f t="shared" si="5"/>
        <v>4800</v>
      </c>
      <c r="I64" s="20">
        <v>10000</v>
      </c>
      <c r="J64" s="20">
        <f>I64-G64</f>
        <v>0</v>
      </c>
      <c r="K64" s="124">
        <f>I64/E64</f>
        <v>0.42110582389354445</v>
      </c>
    </row>
    <row r="65" spans="2:12" ht="15.75" customHeight="1" thickBot="1" x14ac:dyDescent="0.3">
      <c r="B65" s="265"/>
      <c r="C65" s="123" t="s">
        <v>52</v>
      </c>
      <c r="D65" s="20">
        <v>1000</v>
      </c>
      <c r="E65" s="20">
        <v>71000</v>
      </c>
      <c r="F65" s="20">
        <v>0</v>
      </c>
      <c r="G65" s="20">
        <v>0</v>
      </c>
      <c r="H65" s="20">
        <f t="shared" si="5"/>
        <v>-1000</v>
      </c>
      <c r="I65" s="20">
        <v>0</v>
      </c>
      <c r="J65" s="20">
        <f>SUM(I65-F65)</f>
        <v>0</v>
      </c>
      <c r="K65" s="124" t="s">
        <v>10</v>
      </c>
    </row>
    <row r="66" spans="2:12" ht="15.75" thickBot="1" x14ac:dyDescent="0.3">
      <c r="B66" s="122" t="s">
        <v>49</v>
      </c>
      <c r="C66" s="123" t="s">
        <v>53</v>
      </c>
      <c r="D66" s="20">
        <v>46867</v>
      </c>
      <c r="E66" s="20">
        <v>50421</v>
      </c>
      <c r="F66" s="20">
        <v>16529.599999999999</v>
      </c>
      <c r="G66" s="127">
        <v>60933.4</v>
      </c>
      <c r="H66" s="20">
        <f t="shared" si="5"/>
        <v>14066.400000000001</v>
      </c>
      <c r="I66" s="127">
        <v>72916.399999999994</v>
      </c>
      <c r="J66" s="125">
        <f t="shared" ref="J66:J90" si="6">I66-G66</f>
        <v>11982.999999999993</v>
      </c>
      <c r="K66" s="124">
        <f t="shared" ref="K66:K83" si="7">I66/E66</f>
        <v>1.4461514051684812</v>
      </c>
      <c r="L66" s="126"/>
    </row>
    <row r="67" spans="2:12" ht="15.75" thickBot="1" x14ac:dyDescent="0.3">
      <c r="B67" s="122" t="s">
        <v>54</v>
      </c>
      <c r="C67" s="123" t="s">
        <v>55</v>
      </c>
      <c r="D67" s="20">
        <v>322750</v>
      </c>
      <c r="E67" s="20">
        <v>322550</v>
      </c>
      <c r="F67" s="127">
        <v>35096.1</v>
      </c>
      <c r="G67" s="127">
        <v>451100</v>
      </c>
      <c r="H67" s="20">
        <f t="shared" si="5"/>
        <v>128350</v>
      </c>
      <c r="I67" s="127">
        <v>340900</v>
      </c>
      <c r="J67" s="128">
        <f t="shared" si="6"/>
        <v>-110200</v>
      </c>
      <c r="K67" s="124">
        <f t="shared" si="7"/>
        <v>1.056890404588436</v>
      </c>
      <c r="L67" s="126"/>
    </row>
    <row r="68" spans="2:12" ht="15.75" thickBot="1" x14ac:dyDescent="0.3">
      <c r="B68" s="122" t="s">
        <v>56</v>
      </c>
      <c r="C68" s="123" t="s">
        <v>57</v>
      </c>
      <c r="D68" s="20">
        <v>2189.1</v>
      </c>
      <c r="E68" s="127">
        <v>18426.099999999999</v>
      </c>
      <c r="F68" s="127">
        <v>2117.6999999999998</v>
      </c>
      <c r="G68" s="127">
        <v>2546.3000000000002</v>
      </c>
      <c r="H68" s="20">
        <f t="shared" si="5"/>
        <v>357.20000000000027</v>
      </c>
      <c r="I68" s="127">
        <v>2596.3000000000002</v>
      </c>
      <c r="J68" s="128">
        <f t="shared" si="6"/>
        <v>50</v>
      </c>
      <c r="K68" s="124">
        <f t="shared" si="7"/>
        <v>0.1409033924704631</v>
      </c>
    </row>
    <row r="69" spans="2:12" ht="15.75" thickBot="1" x14ac:dyDescent="0.3">
      <c r="B69" s="122" t="s">
        <v>49</v>
      </c>
      <c r="C69" s="22" t="s">
        <v>58</v>
      </c>
      <c r="D69" s="20">
        <v>2145</v>
      </c>
      <c r="E69" s="127">
        <v>2345</v>
      </c>
      <c r="F69" s="20">
        <v>645.79999999999995</v>
      </c>
      <c r="G69" s="20">
        <v>2345</v>
      </c>
      <c r="H69" s="20">
        <f t="shared" si="5"/>
        <v>200</v>
      </c>
      <c r="I69" s="20">
        <v>2345</v>
      </c>
      <c r="J69" s="125">
        <f t="shared" si="6"/>
        <v>0</v>
      </c>
      <c r="K69" s="124">
        <f t="shared" si="7"/>
        <v>1</v>
      </c>
    </row>
    <row r="70" spans="2:12" ht="15.75" thickBot="1" x14ac:dyDescent="0.3">
      <c r="B70" s="122" t="s">
        <v>59</v>
      </c>
      <c r="C70" s="123" t="s">
        <v>60</v>
      </c>
      <c r="D70" s="20">
        <v>910</v>
      </c>
      <c r="E70" s="20">
        <v>1142.0999999999999</v>
      </c>
      <c r="F70" s="20">
        <v>426.9</v>
      </c>
      <c r="G70" s="20">
        <v>650</v>
      </c>
      <c r="H70" s="20">
        <f t="shared" si="5"/>
        <v>-260</v>
      </c>
      <c r="I70" s="20">
        <v>863.2</v>
      </c>
      <c r="J70" s="125">
        <f t="shared" si="6"/>
        <v>213.20000000000005</v>
      </c>
      <c r="K70" s="124">
        <f t="shared" si="7"/>
        <v>0.75580071797565895</v>
      </c>
    </row>
    <row r="71" spans="2:12" ht="15.75" thickBot="1" x14ac:dyDescent="0.3">
      <c r="B71" s="129" t="s">
        <v>56</v>
      </c>
      <c r="C71" s="123" t="s">
        <v>61</v>
      </c>
      <c r="D71" s="20">
        <v>3287.1</v>
      </c>
      <c r="E71" s="20">
        <v>3287.1</v>
      </c>
      <c r="F71" s="20">
        <v>930.4</v>
      </c>
      <c r="G71" s="20">
        <v>2970.7</v>
      </c>
      <c r="H71" s="20">
        <f t="shared" si="5"/>
        <v>-316.40000000000009</v>
      </c>
      <c r="I71" s="20">
        <v>3285.7</v>
      </c>
      <c r="J71" s="125">
        <f t="shared" si="6"/>
        <v>315</v>
      </c>
      <c r="K71" s="124">
        <f t="shared" si="7"/>
        <v>0.9995740926652672</v>
      </c>
    </row>
    <row r="72" spans="2:12" ht="15.75" thickBot="1" x14ac:dyDescent="0.3">
      <c r="B72" s="122" t="s">
        <v>59</v>
      </c>
      <c r="C72" s="130" t="s">
        <v>62</v>
      </c>
      <c r="D72" s="20">
        <v>38324</v>
      </c>
      <c r="E72" s="127">
        <v>51566.2</v>
      </c>
      <c r="F72" s="127">
        <v>16673.7</v>
      </c>
      <c r="G72" s="20">
        <v>58112</v>
      </c>
      <c r="H72" s="127">
        <f t="shared" si="5"/>
        <v>19788</v>
      </c>
      <c r="I72" s="20">
        <v>53350</v>
      </c>
      <c r="J72" s="128">
        <f t="shared" si="6"/>
        <v>-4762</v>
      </c>
      <c r="K72" s="124">
        <f t="shared" si="7"/>
        <v>1.0345924268222209</v>
      </c>
    </row>
    <row r="73" spans="2:12" ht="15.75" thickBot="1" x14ac:dyDescent="0.3">
      <c r="B73" s="122" t="s">
        <v>54</v>
      </c>
      <c r="C73" s="130" t="s">
        <v>63</v>
      </c>
      <c r="D73" s="20">
        <v>19757</v>
      </c>
      <c r="E73" s="127">
        <v>19898</v>
      </c>
      <c r="F73" s="127">
        <v>9203.7000000000007</v>
      </c>
      <c r="G73" s="127">
        <v>19757</v>
      </c>
      <c r="H73" s="127">
        <f t="shared" si="5"/>
        <v>0</v>
      </c>
      <c r="I73" s="127">
        <v>27601</v>
      </c>
      <c r="J73" s="128">
        <f t="shared" si="6"/>
        <v>7844</v>
      </c>
      <c r="K73" s="124">
        <f t="shared" si="7"/>
        <v>1.3871243341039301</v>
      </c>
      <c r="L73" s="131"/>
    </row>
    <row r="74" spans="2:12" ht="15.75" thickBot="1" x14ac:dyDescent="0.3">
      <c r="B74" s="122" t="s">
        <v>59</v>
      </c>
      <c r="C74" s="130" t="s">
        <v>64</v>
      </c>
      <c r="D74" s="20">
        <v>140</v>
      </c>
      <c r="E74" s="127">
        <v>140</v>
      </c>
      <c r="F74" s="127">
        <v>0</v>
      </c>
      <c r="G74" s="127">
        <v>140</v>
      </c>
      <c r="H74" s="127">
        <f t="shared" si="5"/>
        <v>0</v>
      </c>
      <c r="I74" s="127">
        <v>140</v>
      </c>
      <c r="J74" s="128">
        <f t="shared" si="6"/>
        <v>0</v>
      </c>
      <c r="K74" s="124">
        <f t="shared" si="7"/>
        <v>1</v>
      </c>
    </row>
    <row r="75" spans="2:12" ht="15.75" thickBot="1" x14ac:dyDescent="0.3">
      <c r="B75" s="122" t="s">
        <v>59</v>
      </c>
      <c r="C75" s="130" t="s">
        <v>65</v>
      </c>
      <c r="D75" s="20">
        <v>195103</v>
      </c>
      <c r="E75" s="127">
        <v>199046.9</v>
      </c>
      <c r="F75" s="127">
        <v>67596.3</v>
      </c>
      <c r="G75" s="127">
        <v>202446</v>
      </c>
      <c r="H75" s="127">
        <f t="shared" si="5"/>
        <v>7343</v>
      </c>
      <c r="I75" s="127">
        <v>205650</v>
      </c>
      <c r="J75" s="128">
        <f t="shared" si="6"/>
        <v>3204</v>
      </c>
      <c r="K75" s="124">
        <f t="shared" si="7"/>
        <v>1.0331735887371267</v>
      </c>
    </row>
    <row r="76" spans="2:12" ht="15.75" thickBot="1" x14ac:dyDescent="0.3">
      <c r="B76" s="122" t="s">
        <v>54</v>
      </c>
      <c r="C76" s="130" t="s">
        <v>66</v>
      </c>
      <c r="D76" s="20">
        <v>12570</v>
      </c>
      <c r="E76" s="127">
        <v>12570</v>
      </c>
      <c r="F76" s="127">
        <v>3520.7</v>
      </c>
      <c r="G76" s="127">
        <v>13520</v>
      </c>
      <c r="H76" s="127">
        <f t="shared" si="5"/>
        <v>950</v>
      </c>
      <c r="I76" s="127">
        <v>13520</v>
      </c>
      <c r="J76" s="128">
        <f t="shared" si="6"/>
        <v>0</v>
      </c>
      <c r="K76" s="124">
        <f t="shared" si="7"/>
        <v>1.0755767700875098</v>
      </c>
    </row>
    <row r="77" spans="2:12" ht="15.75" thickBot="1" x14ac:dyDescent="0.3">
      <c r="B77" s="122" t="s">
        <v>59</v>
      </c>
      <c r="C77" s="130" t="s">
        <v>67</v>
      </c>
      <c r="D77" s="20">
        <v>10</v>
      </c>
      <c r="E77" s="127">
        <v>10</v>
      </c>
      <c r="F77" s="127">
        <v>0</v>
      </c>
      <c r="G77" s="127">
        <v>10</v>
      </c>
      <c r="H77" s="127">
        <f t="shared" si="5"/>
        <v>0</v>
      </c>
      <c r="I77" s="127">
        <v>10</v>
      </c>
      <c r="J77" s="128">
        <f t="shared" si="6"/>
        <v>0</v>
      </c>
      <c r="K77" s="124">
        <f t="shared" si="7"/>
        <v>1</v>
      </c>
    </row>
    <row r="78" spans="2:12" ht="15.75" thickBot="1" x14ac:dyDescent="0.3">
      <c r="B78" s="122" t="s">
        <v>49</v>
      </c>
      <c r="C78" s="130" t="s">
        <v>68</v>
      </c>
      <c r="D78" s="20">
        <v>82051</v>
      </c>
      <c r="E78" s="127">
        <v>82051</v>
      </c>
      <c r="F78" s="127">
        <v>28929.1</v>
      </c>
      <c r="G78" s="127">
        <v>86639</v>
      </c>
      <c r="H78" s="127">
        <f t="shared" si="5"/>
        <v>4588</v>
      </c>
      <c r="I78" s="127">
        <v>88429</v>
      </c>
      <c r="J78" s="128">
        <f t="shared" si="6"/>
        <v>1790</v>
      </c>
      <c r="K78" s="124">
        <f t="shared" si="7"/>
        <v>1.0777321422042387</v>
      </c>
    </row>
    <row r="79" spans="2:12" ht="15.75" thickBot="1" x14ac:dyDescent="0.3">
      <c r="B79" s="122" t="s">
        <v>49</v>
      </c>
      <c r="C79" s="130" t="s">
        <v>69</v>
      </c>
      <c r="D79" s="20">
        <v>849</v>
      </c>
      <c r="E79" s="127">
        <v>914.5</v>
      </c>
      <c r="F79" s="127">
        <v>367.1</v>
      </c>
      <c r="G79" s="127">
        <v>914</v>
      </c>
      <c r="H79" s="127">
        <f t="shared" si="5"/>
        <v>65</v>
      </c>
      <c r="I79" s="127">
        <v>914</v>
      </c>
      <c r="J79" s="128">
        <f t="shared" si="6"/>
        <v>0</v>
      </c>
      <c r="K79" s="124">
        <f t="shared" si="7"/>
        <v>0.99945325314379441</v>
      </c>
    </row>
    <row r="80" spans="2:12" ht="15.75" thickBot="1" x14ac:dyDescent="0.3">
      <c r="B80" s="122" t="s">
        <v>49</v>
      </c>
      <c r="C80" s="123" t="s">
        <v>70</v>
      </c>
      <c r="D80" s="20">
        <v>10563</v>
      </c>
      <c r="E80" s="127">
        <v>10442</v>
      </c>
      <c r="F80" s="20">
        <v>5592.4</v>
      </c>
      <c r="G80" s="127">
        <v>11108</v>
      </c>
      <c r="H80" s="127">
        <f t="shared" si="5"/>
        <v>545</v>
      </c>
      <c r="I80" s="127">
        <v>11108</v>
      </c>
      <c r="J80" s="125">
        <f t="shared" si="6"/>
        <v>0</v>
      </c>
      <c r="K80" s="124">
        <f t="shared" si="7"/>
        <v>1.0637808848879524</v>
      </c>
    </row>
    <row r="81" spans="1:1024" ht="15.75" thickBot="1" x14ac:dyDescent="0.3">
      <c r="B81" s="122"/>
      <c r="C81" s="132" t="s">
        <v>71</v>
      </c>
      <c r="D81" s="20">
        <f>SUM(D82:D101)</f>
        <v>265948.79999999999</v>
      </c>
      <c r="E81" s="20">
        <f>SUM(E82:E101)</f>
        <v>337424.7</v>
      </c>
      <c r="F81" s="20">
        <f>SUM(F82:F101)</f>
        <v>174986</v>
      </c>
      <c r="G81" s="20">
        <f>SUM(G82:G101)</f>
        <v>285527.59999999998</v>
      </c>
      <c r="H81" s="127">
        <f>G81-D81</f>
        <v>19578.799999999988</v>
      </c>
      <c r="I81" s="20">
        <f>SUM(I82:I101)</f>
        <v>292414.59999999998</v>
      </c>
      <c r="J81" s="125">
        <f t="shared" si="6"/>
        <v>6887</v>
      </c>
      <c r="K81" s="124">
        <f t="shared" si="7"/>
        <v>0.86660697927567232</v>
      </c>
    </row>
    <row r="82" spans="1:1024" ht="15.75" customHeight="1" x14ac:dyDescent="0.25">
      <c r="B82" s="263" t="s">
        <v>54</v>
      </c>
      <c r="C82" s="133" t="s">
        <v>72</v>
      </c>
      <c r="D82" s="216">
        <f>45500+1450+400</f>
        <v>47350</v>
      </c>
      <c r="E82" s="134">
        <v>47032.3</v>
      </c>
      <c r="F82" s="135">
        <v>23516.2</v>
      </c>
      <c r="G82" s="216">
        <v>53150</v>
      </c>
      <c r="H82" s="135">
        <f t="shared" ref="H82:H99" si="8">SUM(G82-D82)</f>
        <v>5800</v>
      </c>
      <c r="I82" s="216">
        <v>51600</v>
      </c>
      <c r="J82" s="136">
        <f t="shared" si="6"/>
        <v>-1550</v>
      </c>
      <c r="K82" s="137">
        <f t="shared" si="7"/>
        <v>1.0971183633375361</v>
      </c>
    </row>
    <row r="83" spans="1:1024" ht="15.75" customHeight="1" x14ac:dyDescent="0.25">
      <c r="B83" s="264"/>
      <c r="C83" s="138" t="s">
        <v>73</v>
      </c>
      <c r="D83" s="140">
        <v>5000</v>
      </c>
      <c r="E83" s="139">
        <v>6114.5</v>
      </c>
      <c r="F83" s="140">
        <v>0</v>
      </c>
      <c r="G83" s="217">
        <v>5000</v>
      </c>
      <c r="H83" s="140">
        <f t="shared" si="8"/>
        <v>0</v>
      </c>
      <c r="I83" s="217">
        <v>5000</v>
      </c>
      <c r="J83" s="141">
        <f t="shared" si="6"/>
        <v>0</v>
      </c>
      <c r="K83" s="67">
        <f t="shared" si="7"/>
        <v>0.81772835064191673</v>
      </c>
    </row>
    <row r="84" spans="1:1024" ht="15.75" customHeight="1" x14ac:dyDescent="0.25">
      <c r="B84" s="264"/>
      <c r="C84" s="138" t="s">
        <v>74</v>
      </c>
      <c r="D84" s="217">
        <v>0</v>
      </c>
      <c r="E84" s="139">
        <v>0</v>
      </c>
      <c r="F84" s="140">
        <v>0</v>
      </c>
      <c r="G84" s="217">
        <v>0</v>
      </c>
      <c r="H84" s="140">
        <f t="shared" si="8"/>
        <v>0</v>
      </c>
      <c r="I84" s="217">
        <v>0</v>
      </c>
      <c r="J84" s="141">
        <f t="shared" si="6"/>
        <v>0</v>
      </c>
      <c r="K84" s="67" t="s">
        <v>10</v>
      </c>
    </row>
    <row r="85" spans="1:1024" ht="15.75" customHeight="1" x14ac:dyDescent="0.25">
      <c r="B85" s="265"/>
      <c r="C85" s="138" t="s">
        <v>75</v>
      </c>
      <c r="D85" s="217">
        <v>0</v>
      </c>
      <c r="E85" s="139">
        <v>0</v>
      </c>
      <c r="F85" s="140">
        <v>0</v>
      </c>
      <c r="G85" s="217">
        <v>0</v>
      </c>
      <c r="H85" s="140">
        <f t="shared" si="8"/>
        <v>0</v>
      </c>
      <c r="I85" s="217">
        <v>0</v>
      </c>
      <c r="J85" s="141">
        <f t="shared" si="6"/>
        <v>0</v>
      </c>
      <c r="K85" s="67" t="s">
        <v>10</v>
      </c>
    </row>
    <row r="86" spans="1:1024" x14ac:dyDescent="0.25">
      <c r="B86" s="263" t="s">
        <v>54</v>
      </c>
      <c r="C86" s="142" t="s">
        <v>76</v>
      </c>
      <c r="D86" s="218">
        <f>5005+45</f>
        <v>5050</v>
      </c>
      <c r="E86" s="139">
        <v>4894.3999999999996</v>
      </c>
      <c r="F86" s="140">
        <v>2447.1999999999998</v>
      </c>
      <c r="G86" s="218">
        <v>7100</v>
      </c>
      <c r="H86" s="140">
        <f t="shared" si="8"/>
        <v>2050</v>
      </c>
      <c r="I86" s="218">
        <v>7100</v>
      </c>
      <c r="J86" s="141">
        <f t="shared" si="6"/>
        <v>0</v>
      </c>
      <c r="K86" s="67">
        <f>I86/E86</f>
        <v>1.4506374632232757</v>
      </c>
    </row>
    <row r="87" spans="1:1024" x14ac:dyDescent="0.25">
      <c r="B87" s="263"/>
      <c r="C87" s="142" t="s">
        <v>77</v>
      </c>
      <c r="D87" s="217">
        <v>0</v>
      </c>
      <c r="E87" s="139">
        <v>3585.6</v>
      </c>
      <c r="F87" s="140">
        <v>3585.5</v>
      </c>
      <c r="G87" s="217">
        <v>0</v>
      </c>
      <c r="H87" s="140">
        <f t="shared" si="8"/>
        <v>0</v>
      </c>
      <c r="I87" s="217">
        <v>0</v>
      </c>
      <c r="J87" s="141">
        <f t="shared" si="6"/>
        <v>0</v>
      </c>
      <c r="K87" s="67">
        <f>I87/E87</f>
        <v>0</v>
      </c>
    </row>
    <row r="88" spans="1:1024" x14ac:dyDescent="0.25">
      <c r="B88" s="263"/>
      <c r="C88" s="142" t="s">
        <v>140</v>
      </c>
      <c r="D88" s="217">
        <v>0</v>
      </c>
      <c r="E88" s="139">
        <v>202.6</v>
      </c>
      <c r="F88" s="140">
        <v>202.6</v>
      </c>
      <c r="G88" s="140">
        <v>0</v>
      </c>
      <c r="H88" s="140">
        <f t="shared" si="8"/>
        <v>0</v>
      </c>
      <c r="I88" s="140">
        <v>0</v>
      </c>
      <c r="J88" s="141">
        <f t="shared" si="6"/>
        <v>0</v>
      </c>
      <c r="K88" s="67" t="s">
        <v>10</v>
      </c>
    </row>
    <row r="89" spans="1:1024" x14ac:dyDescent="0.25">
      <c r="B89" s="266" t="s">
        <v>56</v>
      </c>
      <c r="C89" s="142" t="s">
        <v>78</v>
      </c>
      <c r="D89" s="218">
        <f>23303+1570</f>
        <v>24873</v>
      </c>
      <c r="E89" s="139">
        <v>35323</v>
      </c>
      <c r="F89" s="140">
        <v>18273</v>
      </c>
      <c r="G89" s="218">
        <v>24813</v>
      </c>
      <c r="H89" s="139">
        <f t="shared" si="8"/>
        <v>-60</v>
      </c>
      <c r="I89" s="218">
        <v>28580</v>
      </c>
      <c r="J89" s="141">
        <f t="shared" si="6"/>
        <v>3767</v>
      </c>
      <c r="K89" s="67">
        <f>I89/E89</f>
        <v>0.80910454944370525</v>
      </c>
    </row>
    <row r="90" spans="1:1024" x14ac:dyDescent="0.25">
      <c r="B90" s="266"/>
      <c r="C90" s="142" t="s">
        <v>79</v>
      </c>
      <c r="D90" s="219">
        <v>0</v>
      </c>
      <c r="E90" s="139">
        <v>36552.9</v>
      </c>
      <c r="F90" s="140">
        <v>36552.9</v>
      </c>
      <c r="G90" s="219">
        <v>0</v>
      </c>
      <c r="H90" s="139">
        <f t="shared" si="8"/>
        <v>0</v>
      </c>
      <c r="I90" s="219">
        <v>0</v>
      </c>
      <c r="J90" s="141">
        <f t="shared" si="6"/>
        <v>0</v>
      </c>
      <c r="K90" s="67">
        <f>I90/E90</f>
        <v>0</v>
      </c>
    </row>
    <row r="91" spans="1:1024" x14ac:dyDescent="0.25">
      <c r="B91" s="266"/>
      <c r="C91" s="142" t="s">
        <v>80</v>
      </c>
      <c r="D91" s="219">
        <v>0</v>
      </c>
      <c r="E91" s="139">
        <v>0</v>
      </c>
      <c r="F91" s="140">
        <v>0</v>
      </c>
      <c r="G91" s="219">
        <v>0</v>
      </c>
      <c r="H91" s="139">
        <f t="shared" si="8"/>
        <v>0</v>
      </c>
      <c r="I91" s="219">
        <v>0</v>
      </c>
      <c r="J91" s="141">
        <v>0</v>
      </c>
      <c r="K91" s="67" t="s">
        <v>10</v>
      </c>
    </row>
    <row r="92" spans="1:1024" x14ac:dyDescent="0.25">
      <c r="B92" s="266"/>
      <c r="C92" s="142" t="s">
        <v>81</v>
      </c>
      <c r="D92" s="219">
        <v>0</v>
      </c>
      <c r="E92" s="139">
        <v>0</v>
      </c>
      <c r="F92" s="139">
        <v>0</v>
      </c>
      <c r="G92" s="219">
        <v>0</v>
      </c>
      <c r="H92" s="139">
        <f t="shared" si="8"/>
        <v>0</v>
      </c>
      <c r="I92" s="219">
        <v>0</v>
      </c>
      <c r="J92" s="141">
        <f t="shared" ref="J92:J99" si="9">I92-G92</f>
        <v>0</v>
      </c>
      <c r="K92" s="67" t="s">
        <v>10</v>
      </c>
    </row>
    <row r="93" spans="1:1024" x14ac:dyDescent="0.25">
      <c r="B93" s="266"/>
      <c r="C93" s="142" t="s">
        <v>82</v>
      </c>
      <c r="D93" s="219">
        <v>0</v>
      </c>
      <c r="E93" s="139">
        <v>0</v>
      </c>
      <c r="F93" s="139">
        <v>0</v>
      </c>
      <c r="G93" s="219">
        <v>0</v>
      </c>
      <c r="H93" s="139">
        <f t="shared" si="8"/>
        <v>0</v>
      </c>
      <c r="I93" s="219">
        <v>0</v>
      </c>
      <c r="J93" s="141">
        <f t="shared" si="9"/>
        <v>0</v>
      </c>
      <c r="K93" s="67" t="s">
        <v>10</v>
      </c>
    </row>
    <row r="94" spans="1:1024" x14ac:dyDescent="0.25">
      <c r="A94" s="47"/>
      <c r="B94" s="266"/>
      <c r="C94" s="142" t="s">
        <v>139</v>
      </c>
      <c r="D94" s="219">
        <v>0</v>
      </c>
      <c r="E94" s="139">
        <v>2500</v>
      </c>
      <c r="F94" s="139">
        <v>0</v>
      </c>
      <c r="G94" s="219">
        <v>0</v>
      </c>
      <c r="H94" s="139">
        <f t="shared" ref="H94" si="10">SUM(G94-D94)</f>
        <v>0</v>
      </c>
      <c r="I94" s="219">
        <v>2500</v>
      </c>
      <c r="J94" s="141">
        <f t="shared" ref="J94" si="11">I94-G94</f>
        <v>2500</v>
      </c>
      <c r="K94" s="67" t="s">
        <v>10</v>
      </c>
      <c r="L94" s="49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47"/>
      <c r="BL94" s="47"/>
      <c r="BM94" s="47"/>
      <c r="BN94" s="47"/>
      <c r="BO94" s="47"/>
      <c r="BP94" s="47"/>
      <c r="BQ94" s="47"/>
      <c r="BR94" s="47"/>
      <c r="BS94" s="47"/>
      <c r="BT94" s="47"/>
      <c r="BU94" s="47"/>
      <c r="BV94" s="47"/>
      <c r="BW94" s="47"/>
      <c r="BX94" s="47"/>
      <c r="BY94" s="47"/>
      <c r="BZ94" s="47"/>
      <c r="CA94" s="47"/>
      <c r="CB94" s="47"/>
      <c r="CC94" s="47"/>
      <c r="CD94" s="47"/>
      <c r="CE94" s="47"/>
      <c r="CF94" s="47"/>
      <c r="CG94" s="47"/>
      <c r="CH94" s="47"/>
      <c r="CI94" s="47"/>
      <c r="CJ94" s="47"/>
      <c r="CK94" s="47"/>
      <c r="CL94" s="47"/>
      <c r="CM94" s="47"/>
      <c r="CN94" s="47"/>
      <c r="CO94" s="47"/>
      <c r="CP94" s="47"/>
      <c r="CQ94" s="47"/>
      <c r="CR94" s="47"/>
      <c r="CS94" s="47"/>
      <c r="CT94" s="47"/>
      <c r="CU94" s="47"/>
      <c r="CV94" s="47"/>
      <c r="CW94" s="47"/>
      <c r="CX94" s="47"/>
      <c r="CY94" s="47"/>
      <c r="CZ94" s="47"/>
      <c r="DA94" s="47"/>
      <c r="DB94" s="47"/>
      <c r="DC94" s="47"/>
      <c r="DD94" s="47"/>
      <c r="DE94" s="47"/>
      <c r="DF94" s="47"/>
      <c r="DG94" s="47"/>
      <c r="DH94" s="47"/>
      <c r="DI94" s="47"/>
      <c r="DJ94" s="47"/>
      <c r="DK94" s="47"/>
      <c r="DL94" s="47"/>
      <c r="DM94" s="47"/>
      <c r="DN94" s="47"/>
      <c r="DO94" s="47"/>
      <c r="DP94" s="47"/>
      <c r="DQ94" s="47"/>
      <c r="DR94" s="47"/>
      <c r="DS94" s="47"/>
      <c r="DT94" s="47"/>
      <c r="DU94" s="47"/>
      <c r="DV94" s="47"/>
      <c r="DW94" s="47"/>
      <c r="DX94" s="47"/>
      <c r="DY94" s="47"/>
      <c r="DZ94" s="47"/>
      <c r="EA94" s="47"/>
      <c r="EB94" s="47"/>
      <c r="EC94" s="47"/>
      <c r="ED94" s="47"/>
      <c r="EE94" s="47"/>
      <c r="EF94" s="47"/>
      <c r="EG94" s="47"/>
      <c r="EH94" s="47"/>
      <c r="EI94" s="47"/>
      <c r="EJ94" s="47"/>
      <c r="EK94" s="47"/>
      <c r="EL94" s="47"/>
      <c r="EM94" s="47"/>
      <c r="EN94" s="47"/>
      <c r="EO94" s="47"/>
      <c r="EP94" s="47"/>
      <c r="EQ94" s="47"/>
      <c r="ER94" s="47"/>
      <c r="ES94" s="47"/>
      <c r="ET94" s="47"/>
      <c r="EU94" s="47"/>
      <c r="EV94" s="47"/>
      <c r="EW94" s="47"/>
      <c r="EX94" s="47"/>
      <c r="EY94" s="47"/>
      <c r="EZ94" s="47"/>
      <c r="FA94" s="47"/>
      <c r="FB94" s="47"/>
      <c r="FC94" s="47"/>
      <c r="FD94" s="47"/>
      <c r="FE94" s="47"/>
      <c r="FF94" s="47"/>
      <c r="FG94" s="47"/>
      <c r="FH94" s="47"/>
      <c r="FI94" s="47"/>
      <c r="FJ94" s="47"/>
      <c r="FK94" s="47"/>
      <c r="FL94" s="47"/>
      <c r="FM94" s="47"/>
      <c r="FN94" s="47"/>
      <c r="FO94" s="47"/>
      <c r="FP94" s="47"/>
      <c r="FQ94" s="47"/>
      <c r="FR94" s="47"/>
      <c r="FS94" s="47"/>
      <c r="FT94" s="47"/>
      <c r="FU94" s="47"/>
      <c r="FV94" s="47"/>
      <c r="FW94" s="47"/>
      <c r="FX94" s="47"/>
      <c r="FY94" s="47"/>
      <c r="FZ94" s="47"/>
      <c r="GA94" s="47"/>
      <c r="GB94" s="47"/>
      <c r="GC94" s="47"/>
      <c r="GD94" s="47"/>
      <c r="GE94" s="47"/>
      <c r="GF94" s="47"/>
      <c r="GG94" s="47"/>
      <c r="GH94" s="47"/>
      <c r="GI94" s="47"/>
      <c r="GJ94" s="47"/>
      <c r="GK94" s="47"/>
      <c r="GL94" s="47"/>
      <c r="GM94" s="47"/>
      <c r="GN94" s="47"/>
      <c r="GO94" s="47"/>
      <c r="GP94" s="47"/>
      <c r="GQ94" s="47"/>
      <c r="GR94" s="47"/>
      <c r="GS94" s="47"/>
      <c r="GT94" s="47"/>
      <c r="GU94" s="47"/>
      <c r="GV94" s="47"/>
      <c r="GW94" s="47"/>
      <c r="GX94" s="47"/>
      <c r="GY94" s="47"/>
      <c r="GZ94" s="47"/>
      <c r="HA94" s="47"/>
      <c r="HB94" s="47"/>
      <c r="HC94" s="47"/>
      <c r="HD94" s="47"/>
      <c r="HE94" s="47"/>
      <c r="HF94" s="47"/>
      <c r="HG94" s="47"/>
      <c r="HH94" s="47"/>
      <c r="HI94" s="47"/>
      <c r="HJ94" s="47"/>
      <c r="HK94" s="47"/>
      <c r="HL94" s="47"/>
      <c r="HM94" s="47"/>
      <c r="HN94" s="47"/>
      <c r="HO94" s="47"/>
      <c r="HP94" s="47"/>
      <c r="HQ94" s="47"/>
      <c r="HR94" s="47"/>
      <c r="HS94" s="47"/>
      <c r="HT94" s="47"/>
      <c r="HU94" s="47"/>
      <c r="HV94" s="47"/>
      <c r="HW94" s="47"/>
      <c r="HX94" s="47"/>
      <c r="HY94" s="47"/>
      <c r="HZ94" s="47"/>
      <c r="IA94" s="47"/>
      <c r="IB94" s="47"/>
      <c r="IC94" s="47"/>
      <c r="ID94" s="47"/>
      <c r="IE94" s="47"/>
      <c r="IF94" s="47"/>
      <c r="IG94" s="47"/>
      <c r="IH94" s="47"/>
      <c r="II94" s="47"/>
      <c r="IJ94" s="47"/>
      <c r="IK94" s="47"/>
      <c r="IL94" s="47"/>
      <c r="IM94" s="47"/>
      <c r="IN94" s="47"/>
      <c r="IO94" s="47"/>
      <c r="IP94" s="47"/>
      <c r="IQ94" s="47"/>
      <c r="IR94" s="47"/>
      <c r="IS94" s="47"/>
      <c r="IT94" s="47"/>
      <c r="IU94" s="47"/>
      <c r="IV94" s="47"/>
      <c r="IW94" s="47"/>
      <c r="IX94" s="47"/>
      <c r="IY94" s="47"/>
      <c r="IZ94" s="47"/>
      <c r="JA94" s="47"/>
      <c r="JB94" s="47"/>
      <c r="JC94" s="47"/>
      <c r="JD94" s="47"/>
      <c r="JE94" s="47"/>
      <c r="JF94" s="47"/>
      <c r="JG94" s="47"/>
      <c r="JH94" s="47"/>
      <c r="JI94" s="47"/>
      <c r="JJ94" s="47"/>
      <c r="JK94" s="47"/>
      <c r="JL94" s="47"/>
      <c r="JM94" s="47"/>
      <c r="JN94" s="47"/>
      <c r="JO94" s="47"/>
      <c r="JP94" s="47"/>
      <c r="JQ94" s="47"/>
      <c r="JR94" s="47"/>
      <c r="JS94" s="47"/>
      <c r="JT94" s="47"/>
      <c r="JU94" s="47"/>
      <c r="JV94" s="47"/>
      <c r="JW94" s="47"/>
      <c r="JX94" s="47"/>
      <c r="JY94" s="47"/>
      <c r="JZ94" s="47"/>
      <c r="KA94" s="47"/>
      <c r="KB94" s="47"/>
      <c r="KC94" s="47"/>
      <c r="KD94" s="47"/>
      <c r="KE94" s="47"/>
      <c r="KF94" s="47"/>
      <c r="KG94" s="47"/>
      <c r="KH94" s="47"/>
      <c r="KI94" s="47"/>
      <c r="KJ94" s="47"/>
      <c r="KK94" s="47"/>
      <c r="KL94" s="47"/>
      <c r="KM94" s="47"/>
      <c r="KN94" s="47"/>
      <c r="KO94" s="47"/>
      <c r="KP94" s="47"/>
      <c r="KQ94" s="47"/>
      <c r="KR94" s="47"/>
      <c r="KS94" s="47"/>
      <c r="KT94" s="47"/>
      <c r="KU94" s="47"/>
      <c r="KV94" s="47"/>
      <c r="KW94" s="47"/>
      <c r="KX94" s="47"/>
      <c r="KY94" s="47"/>
      <c r="KZ94" s="47"/>
      <c r="LA94" s="47"/>
      <c r="LB94" s="47"/>
      <c r="LC94" s="47"/>
      <c r="LD94" s="47"/>
      <c r="LE94" s="47"/>
      <c r="LF94" s="47"/>
      <c r="LG94" s="47"/>
      <c r="LH94" s="47"/>
      <c r="LI94" s="47"/>
      <c r="LJ94" s="47"/>
      <c r="LK94" s="47"/>
      <c r="LL94" s="47"/>
      <c r="LM94" s="47"/>
      <c r="LN94" s="47"/>
      <c r="LO94" s="47"/>
      <c r="LP94" s="47"/>
      <c r="LQ94" s="47"/>
      <c r="LR94" s="47"/>
      <c r="LS94" s="47"/>
      <c r="LT94" s="47"/>
      <c r="LU94" s="47"/>
      <c r="LV94" s="47"/>
      <c r="LW94" s="47"/>
      <c r="LX94" s="47"/>
      <c r="LY94" s="47"/>
      <c r="LZ94" s="47"/>
      <c r="MA94" s="47"/>
      <c r="MB94" s="47"/>
      <c r="MC94" s="47"/>
      <c r="MD94" s="47"/>
      <c r="ME94" s="47"/>
      <c r="MF94" s="47"/>
      <c r="MG94" s="47"/>
      <c r="MH94" s="47"/>
      <c r="MI94" s="47"/>
      <c r="MJ94" s="47"/>
      <c r="MK94" s="47"/>
      <c r="ML94" s="47"/>
      <c r="MM94" s="47"/>
      <c r="MN94" s="47"/>
      <c r="MO94" s="47"/>
      <c r="MP94" s="47"/>
      <c r="MQ94" s="47"/>
      <c r="MR94" s="47"/>
      <c r="MS94" s="47"/>
      <c r="MT94" s="47"/>
      <c r="MU94" s="47"/>
      <c r="MV94" s="47"/>
      <c r="MW94" s="47"/>
      <c r="MX94" s="47"/>
      <c r="MY94" s="47"/>
      <c r="MZ94" s="47"/>
      <c r="NA94" s="47"/>
      <c r="NB94" s="47"/>
      <c r="NC94" s="47"/>
      <c r="ND94" s="47"/>
      <c r="NE94" s="47"/>
      <c r="NF94" s="47"/>
      <c r="NG94" s="47"/>
      <c r="NH94" s="47"/>
      <c r="NI94" s="47"/>
      <c r="NJ94" s="47"/>
      <c r="NK94" s="47"/>
      <c r="NL94" s="47"/>
      <c r="NM94" s="47"/>
      <c r="NN94" s="47"/>
      <c r="NO94" s="47"/>
      <c r="NP94" s="47"/>
      <c r="NQ94" s="47"/>
      <c r="NR94" s="47"/>
      <c r="NS94" s="47"/>
      <c r="NT94" s="47"/>
      <c r="NU94" s="47"/>
      <c r="NV94" s="47"/>
      <c r="NW94" s="47"/>
      <c r="NX94" s="47"/>
      <c r="NY94" s="47"/>
      <c r="NZ94" s="47"/>
      <c r="OA94" s="47"/>
      <c r="OB94" s="47"/>
      <c r="OC94" s="47"/>
      <c r="OD94" s="47"/>
      <c r="OE94" s="47"/>
      <c r="OF94" s="47"/>
      <c r="OG94" s="47"/>
      <c r="OH94" s="47"/>
      <c r="OI94" s="47"/>
      <c r="OJ94" s="47"/>
      <c r="OK94" s="47"/>
      <c r="OL94" s="47"/>
      <c r="OM94" s="47"/>
      <c r="ON94" s="47"/>
      <c r="OO94" s="47"/>
      <c r="OP94" s="47"/>
      <c r="OQ94" s="47"/>
      <c r="OR94" s="47"/>
      <c r="OS94" s="47"/>
      <c r="OT94" s="47"/>
      <c r="OU94" s="47"/>
      <c r="OV94" s="47"/>
      <c r="OW94" s="47"/>
      <c r="OX94" s="47"/>
      <c r="OY94" s="47"/>
      <c r="OZ94" s="47"/>
      <c r="PA94" s="47"/>
      <c r="PB94" s="47"/>
      <c r="PC94" s="47"/>
      <c r="PD94" s="47"/>
      <c r="PE94" s="47"/>
      <c r="PF94" s="47"/>
      <c r="PG94" s="47"/>
      <c r="PH94" s="47"/>
      <c r="PI94" s="47"/>
      <c r="PJ94" s="47"/>
      <c r="PK94" s="47"/>
      <c r="PL94" s="47"/>
      <c r="PM94" s="47"/>
      <c r="PN94" s="47"/>
      <c r="PO94" s="47"/>
      <c r="PP94" s="47"/>
      <c r="PQ94" s="47"/>
      <c r="PR94" s="47"/>
      <c r="PS94" s="47"/>
      <c r="PT94" s="47"/>
      <c r="PU94" s="47"/>
      <c r="PV94" s="47"/>
      <c r="PW94" s="47"/>
      <c r="PX94" s="47"/>
      <c r="PY94" s="47"/>
      <c r="PZ94" s="47"/>
      <c r="QA94" s="47"/>
      <c r="QB94" s="47"/>
      <c r="QC94" s="47"/>
      <c r="QD94" s="47"/>
      <c r="QE94" s="47"/>
      <c r="QF94" s="47"/>
      <c r="QG94" s="47"/>
      <c r="QH94" s="47"/>
      <c r="QI94" s="47"/>
      <c r="QJ94" s="47"/>
      <c r="QK94" s="47"/>
      <c r="QL94" s="47"/>
      <c r="QM94" s="47"/>
      <c r="QN94" s="47"/>
      <c r="QO94" s="47"/>
      <c r="QP94" s="47"/>
      <c r="QQ94" s="47"/>
      <c r="QR94" s="47"/>
      <c r="QS94" s="47"/>
      <c r="QT94" s="47"/>
      <c r="QU94" s="47"/>
      <c r="QV94" s="47"/>
      <c r="QW94" s="47"/>
      <c r="QX94" s="47"/>
      <c r="QY94" s="47"/>
      <c r="QZ94" s="47"/>
      <c r="RA94" s="47"/>
      <c r="RB94" s="47"/>
      <c r="RC94" s="47"/>
      <c r="RD94" s="47"/>
      <c r="RE94" s="47"/>
      <c r="RF94" s="47"/>
      <c r="RG94" s="47"/>
      <c r="RH94" s="47"/>
      <c r="RI94" s="47"/>
      <c r="RJ94" s="47"/>
      <c r="RK94" s="47"/>
      <c r="RL94" s="47"/>
      <c r="RM94" s="47"/>
      <c r="RN94" s="47"/>
      <c r="RO94" s="47"/>
      <c r="RP94" s="47"/>
      <c r="RQ94" s="47"/>
      <c r="RR94" s="47"/>
      <c r="RS94" s="47"/>
      <c r="RT94" s="47"/>
      <c r="RU94" s="47"/>
      <c r="RV94" s="47"/>
      <c r="RW94" s="47"/>
      <c r="RX94" s="47"/>
      <c r="RY94" s="47"/>
      <c r="RZ94" s="47"/>
      <c r="SA94" s="47"/>
      <c r="SB94" s="47"/>
      <c r="SC94" s="47"/>
      <c r="SD94" s="47"/>
      <c r="SE94" s="47"/>
      <c r="SF94" s="47"/>
      <c r="SG94" s="47"/>
      <c r="SH94" s="47"/>
      <c r="SI94" s="47"/>
      <c r="SJ94" s="47"/>
      <c r="SK94" s="47"/>
      <c r="SL94" s="47"/>
      <c r="SM94" s="47"/>
      <c r="SN94" s="47"/>
      <c r="SO94" s="47"/>
      <c r="SP94" s="47"/>
      <c r="SQ94" s="47"/>
      <c r="SR94" s="47"/>
      <c r="SS94" s="47"/>
      <c r="ST94" s="47"/>
      <c r="SU94" s="47"/>
      <c r="SV94" s="47"/>
      <c r="SW94" s="47"/>
      <c r="SX94" s="47"/>
      <c r="SY94" s="47"/>
      <c r="SZ94" s="47"/>
      <c r="TA94" s="47"/>
      <c r="TB94" s="47"/>
      <c r="TC94" s="47"/>
      <c r="TD94" s="47"/>
      <c r="TE94" s="47"/>
      <c r="TF94" s="47"/>
      <c r="TG94" s="47"/>
      <c r="TH94" s="47"/>
      <c r="TI94" s="47"/>
      <c r="TJ94" s="47"/>
      <c r="TK94" s="47"/>
      <c r="TL94" s="47"/>
      <c r="TM94" s="47"/>
      <c r="TN94" s="47"/>
      <c r="TO94" s="47"/>
      <c r="TP94" s="47"/>
      <c r="TQ94" s="47"/>
      <c r="TR94" s="47"/>
      <c r="TS94" s="47"/>
      <c r="TT94" s="47"/>
      <c r="TU94" s="47"/>
      <c r="TV94" s="47"/>
      <c r="TW94" s="47"/>
      <c r="TX94" s="47"/>
      <c r="TY94" s="47"/>
      <c r="TZ94" s="47"/>
      <c r="UA94" s="47"/>
      <c r="UB94" s="47"/>
      <c r="UC94" s="47"/>
      <c r="UD94" s="47"/>
      <c r="UE94" s="47"/>
      <c r="UF94" s="47"/>
      <c r="UG94" s="47"/>
      <c r="UH94" s="47"/>
      <c r="UI94" s="47"/>
      <c r="UJ94" s="47"/>
      <c r="UK94" s="47"/>
      <c r="UL94" s="47"/>
      <c r="UM94" s="47"/>
      <c r="UN94" s="47"/>
      <c r="UO94" s="47"/>
      <c r="UP94" s="47"/>
      <c r="UQ94" s="47"/>
      <c r="UR94" s="47"/>
      <c r="US94" s="47"/>
      <c r="UT94" s="47"/>
      <c r="UU94" s="47"/>
      <c r="UV94" s="47"/>
      <c r="UW94" s="47"/>
      <c r="UX94" s="47"/>
      <c r="UY94" s="47"/>
      <c r="UZ94" s="47"/>
      <c r="VA94" s="47"/>
      <c r="VB94" s="47"/>
      <c r="VC94" s="47"/>
      <c r="VD94" s="47"/>
      <c r="VE94" s="47"/>
      <c r="VF94" s="47"/>
      <c r="VG94" s="47"/>
      <c r="VH94" s="47"/>
      <c r="VI94" s="47"/>
      <c r="VJ94" s="47"/>
      <c r="VK94" s="47"/>
      <c r="VL94" s="47"/>
      <c r="VM94" s="47"/>
      <c r="VN94" s="47"/>
      <c r="VO94" s="47"/>
      <c r="VP94" s="47"/>
      <c r="VQ94" s="47"/>
      <c r="VR94" s="47"/>
      <c r="VS94" s="47"/>
      <c r="VT94" s="47"/>
      <c r="VU94" s="47"/>
      <c r="VV94" s="47"/>
      <c r="VW94" s="47"/>
      <c r="VX94" s="47"/>
      <c r="VY94" s="47"/>
      <c r="VZ94" s="47"/>
      <c r="WA94" s="47"/>
      <c r="WB94" s="47"/>
      <c r="WC94" s="47"/>
      <c r="WD94" s="47"/>
      <c r="WE94" s="47"/>
      <c r="WF94" s="47"/>
      <c r="WG94" s="47"/>
      <c r="WH94" s="47"/>
      <c r="WI94" s="47"/>
      <c r="WJ94" s="47"/>
      <c r="WK94" s="47"/>
      <c r="WL94" s="47"/>
      <c r="WM94" s="47"/>
      <c r="WN94" s="47"/>
      <c r="WO94" s="47"/>
      <c r="WP94" s="47"/>
      <c r="WQ94" s="47"/>
      <c r="WR94" s="47"/>
      <c r="WS94" s="47"/>
      <c r="WT94" s="47"/>
      <c r="WU94" s="47"/>
      <c r="WV94" s="47"/>
      <c r="WW94" s="47"/>
      <c r="WX94" s="47"/>
      <c r="WY94" s="47"/>
      <c r="WZ94" s="47"/>
      <c r="XA94" s="47"/>
      <c r="XB94" s="47"/>
      <c r="XC94" s="47"/>
      <c r="XD94" s="47"/>
      <c r="XE94" s="47"/>
      <c r="XF94" s="47"/>
      <c r="XG94" s="47"/>
      <c r="XH94" s="47"/>
      <c r="XI94" s="47"/>
      <c r="XJ94" s="47"/>
      <c r="XK94" s="47"/>
      <c r="XL94" s="47"/>
      <c r="XM94" s="47"/>
      <c r="XN94" s="47"/>
      <c r="XO94" s="47"/>
      <c r="XP94" s="47"/>
      <c r="XQ94" s="47"/>
      <c r="XR94" s="47"/>
      <c r="XS94" s="47"/>
      <c r="XT94" s="47"/>
      <c r="XU94" s="47"/>
      <c r="XV94" s="47"/>
      <c r="XW94" s="47"/>
      <c r="XX94" s="47"/>
      <c r="XY94" s="47"/>
      <c r="XZ94" s="47"/>
      <c r="YA94" s="47"/>
      <c r="YB94" s="47"/>
      <c r="YC94" s="47"/>
      <c r="YD94" s="47"/>
      <c r="YE94" s="47"/>
      <c r="YF94" s="47"/>
      <c r="YG94" s="47"/>
      <c r="YH94" s="47"/>
      <c r="YI94" s="47"/>
      <c r="YJ94" s="47"/>
      <c r="YK94" s="47"/>
      <c r="YL94" s="47"/>
      <c r="YM94" s="47"/>
      <c r="YN94" s="47"/>
      <c r="YO94" s="47"/>
      <c r="YP94" s="47"/>
      <c r="YQ94" s="47"/>
      <c r="YR94" s="47"/>
      <c r="YS94" s="47"/>
      <c r="YT94" s="47"/>
      <c r="YU94" s="47"/>
      <c r="YV94" s="47"/>
      <c r="YW94" s="47"/>
      <c r="YX94" s="47"/>
      <c r="YY94" s="47"/>
      <c r="YZ94" s="47"/>
      <c r="ZA94" s="47"/>
      <c r="ZB94" s="47"/>
      <c r="ZC94" s="47"/>
      <c r="ZD94" s="47"/>
      <c r="ZE94" s="47"/>
      <c r="ZF94" s="47"/>
      <c r="ZG94" s="47"/>
      <c r="ZH94" s="47"/>
      <c r="ZI94" s="47"/>
      <c r="ZJ94" s="47"/>
      <c r="ZK94" s="47"/>
      <c r="ZL94" s="47"/>
      <c r="ZM94" s="47"/>
      <c r="ZN94" s="47"/>
      <c r="ZO94" s="47"/>
      <c r="ZP94" s="47"/>
      <c r="ZQ94" s="47"/>
      <c r="ZR94" s="47"/>
      <c r="ZS94" s="47"/>
      <c r="ZT94" s="47"/>
      <c r="ZU94" s="47"/>
      <c r="ZV94" s="47"/>
      <c r="ZW94" s="47"/>
      <c r="ZX94" s="47"/>
      <c r="ZY94" s="47"/>
      <c r="ZZ94" s="47"/>
      <c r="AAA94" s="47"/>
      <c r="AAB94" s="47"/>
      <c r="AAC94" s="47"/>
      <c r="AAD94" s="47"/>
      <c r="AAE94" s="47"/>
      <c r="AAF94" s="47"/>
      <c r="AAG94" s="47"/>
      <c r="AAH94" s="47"/>
      <c r="AAI94" s="47"/>
      <c r="AAJ94" s="47"/>
      <c r="AAK94" s="47"/>
      <c r="AAL94" s="47"/>
      <c r="AAM94" s="47"/>
      <c r="AAN94" s="47"/>
      <c r="AAO94" s="47"/>
      <c r="AAP94" s="47"/>
      <c r="AAQ94" s="47"/>
      <c r="AAR94" s="47"/>
      <c r="AAS94" s="47"/>
      <c r="AAT94" s="47"/>
      <c r="AAU94" s="47"/>
      <c r="AAV94" s="47"/>
      <c r="AAW94" s="47"/>
      <c r="AAX94" s="47"/>
      <c r="AAY94" s="47"/>
      <c r="AAZ94" s="47"/>
      <c r="ABA94" s="47"/>
      <c r="ABB94" s="47"/>
      <c r="ABC94" s="47"/>
      <c r="ABD94" s="47"/>
      <c r="ABE94" s="47"/>
      <c r="ABF94" s="47"/>
      <c r="ABG94" s="47"/>
      <c r="ABH94" s="47"/>
      <c r="ABI94" s="47"/>
      <c r="ABJ94" s="47"/>
      <c r="ABK94" s="47"/>
      <c r="ABL94" s="47"/>
      <c r="ABM94" s="47"/>
      <c r="ABN94" s="47"/>
      <c r="ABO94" s="47"/>
      <c r="ABP94" s="47"/>
      <c r="ABQ94" s="47"/>
      <c r="ABR94" s="47"/>
      <c r="ABS94" s="47"/>
      <c r="ABT94" s="47"/>
      <c r="ABU94" s="47"/>
      <c r="ABV94" s="47"/>
      <c r="ABW94" s="47"/>
      <c r="ABX94" s="47"/>
      <c r="ABY94" s="47"/>
      <c r="ABZ94" s="47"/>
      <c r="ACA94" s="47"/>
      <c r="ACB94" s="47"/>
      <c r="ACC94" s="47"/>
      <c r="ACD94" s="47"/>
      <c r="ACE94" s="47"/>
      <c r="ACF94" s="47"/>
      <c r="ACG94" s="47"/>
      <c r="ACH94" s="47"/>
      <c r="ACI94" s="47"/>
      <c r="ACJ94" s="47"/>
      <c r="ACK94" s="47"/>
      <c r="ACL94" s="47"/>
      <c r="ACM94" s="47"/>
      <c r="ACN94" s="47"/>
      <c r="ACO94" s="47"/>
      <c r="ACP94" s="47"/>
      <c r="ACQ94" s="47"/>
      <c r="ACR94" s="47"/>
      <c r="ACS94" s="47"/>
      <c r="ACT94" s="47"/>
      <c r="ACU94" s="47"/>
      <c r="ACV94" s="47"/>
      <c r="ACW94" s="47"/>
      <c r="ACX94" s="47"/>
      <c r="ACY94" s="47"/>
      <c r="ACZ94" s="47"/>
      <c r="ADA94" s="47"/>
      <c r="ADB94" s="47"/>
      <c r="ADC94" s="47"/>
      <c r="ADD94" s="47"/>
      <c r="ADE94" s="47"/>
      <c r="ADF94" s="47"/>
      <c r="ADG94" s="47"/>
      <c r="ADH94" s="47"/>
      <c r="ADI94" s="47"/>
      <c r="ADJ94" s="47"/>
      <c r="ADK94" s="47"/>
      <c r="ADL94" s="47"/>
      <c r="ADM94" s="47"/>
      <c r="ADN94" s="47"/>
      <c r="ADO94" s="47"/>
      <c r="ADP94" s="47"/>
      <c r="ADQ94" s="47"/>
      <c r="ADR94" s="47"/>
      <c r="ADS94" s="47"/>
      <c r="ADT94" s="47"/>
      <c r="ADU94" s="47"/>
      <c r="ADV94" s="47"/>
      <c r="ADW94" s="47"/>
      <c r="ADX94" s="47"/>
      <c r="ADY94" s="47"/>
      <c r="ADZ94" s="47"/>
      <c r="AEA94" s="47"/>
      <c r="AEB94" s="47"/>
      <c r="AEC94" s="47"/>
      <c r="AED94" s="47"/>
      <c r="AEE94" s="47"/>
      <c r="AEF94" s="47"/>
      <c r="AEG94" s="47"/>
      <c r="AEH94" s="47"/>
      <c r="AEI94" s="47"/>
      <c r="AEJ94" s="47"/>
      <c r="AEK94" s="47"/>
      <c r="AEL94" s="47"/>
      <c r="AEM94" s="47"/>
      <c r="AEN94" s="47"/>
      <c r="AEO94" s="47"/>
      <c r="AEP94" s="47"/>
      <c r="AEQ94" s="47"/>
      <c r="AER94" s="47"/>
      <c r="AES94" s="47"/>
      <c r="AET94" s="47"/>
      <c r="AEU94" s="47"/>
      <c r="AEV94" s="47"/>
      <c r="AEW94" s="47"/>
      <c r="AEX94" s="47"/>
      <c r="AEY94" s="47"/>
      <c r="AEZ94" s="47"/>
      <c r="AFA94" s="47"/>
      <c r="AFB94" s="47"/>
      <c r="AFC94" s="47"/>
      <c r="AFD94" s="47"/>
      <c r="AFE94" s="47"/>
      <c r="AFF94" s="47"/>
      <c r="AFG94" s="47"/>
      <c r="AFH94" s="47"/>
      <c r="AFI94" s="47"/>
      <c r="AFJ94" s="47"/>
      <c r="AFK94" s="47"/>
      <c r="AFL94" s="47"/>
      <c r="AFM94" s="47"/>
      <c r="AFN94" s="47"/>
      <c r="AFO94" s="47"/>
      <c r="AFP94" s="47"/>
      <c r="AFQ94" s="47"/>
      <c r="AFR94" s="47"/>
      <c r="AFS94" s="47"/>
      <c r="AFT94" s="47"/>
      <c r="AFU94" s="47"/>
      <c r="AFV94" s="47"/>
      <c r="AFW94" s="47"/>
      <c r="AFX94" s="47"/>
      <c r="AFY94" s="47"/>
      <c r="AFZ94" s="47"/>
      <c r="AGA94" s="47"/>
      <c r="AGB94" s="47"/>
      <c r="AGC94" s="47"/>
      <c r="AGD94" s="47"/>
      <c r="AGE94" s="47"/>
      <c r="AGF94" s="47"/>
      <c r="AGG94" s="47"/>
      <c r="AGH94" s="47"/>
      <c r="AGI94" s="47"/>
      <c r="AGJ94" s="47"/>
      <c r="AGK94" s="47"/>
      <c r="AGL94" s="47"/>
      <c r="AGM94" s="47"/>
      <c r="AGN94" s="47"/>
      <c r="AGO94" s="47"/>
      <c r="AGP94" s="47"/>
      <c r="AGQ94" s="47"/>
      <c r="AGR94" s="47"/>
      <c r="AGS94" s="47"/>
      <c r="AGT94" s="47"/>
      <c r="AGU94" s="47"/>
      <c r="AGV94" s="47"/>
      <c r="AGW94" s="47"/>
      <c r="AGX94" s="47"/>
      <c r="AGY94" s="47"/>
      <c r="AGZ94" s="47"/>
      <c r="AHA94" s="47"/>
      <c r="AHB94" s="47"/>
      <c r="AHC94" s="47"/>
      <c r="AHD94" s="47"/>
      <c r="AHE94" s="47"/>
      <c r="AHF94" s="47"/>
      <c r="AHG94" s="47"/>
      <c r="AHH94" s="47"/>
      <c r="AHI94" s="47"/>
      <c r="AHJ94" s="47"/>
      <c r="AHK94" s="47"/>
      <c r="AHL94" s="47"/>
      <c r="AHM94" s="47"/>
      <c r="AHN94" s="47"/>
      <c r="AHO94" s="47"/>
      <c r="AHP94" s="47"/>
      <c r="AHQ94" s="47"/>
      <c r="AHR94" s="47"/>
      <c r="AHS94" s="47"/>
      <c r="AHT94" s="47"/>
      <c r="AHU94" s="47"/>
      <c r="AHV94" s="47"/>
      <c r="AHW94" s="47"/>
      <c r="AHX94" s="47"/>
      <c r="AHY94" s="47"/>
      <c r="AHZ94" s="47"/>
      <c r="AIA94" s="47"/>
      <c r="AIB94" s="47"/>
      <c r="AIC94" s="47"/>
      <c r="AID94" s="47"/>
      <c r="AIE94" s="47"/>
      <c r="AIF94" s="47"/>
      <c r="AIG94" s="47"/>
      <c r="AIH94" s="47"/>
      <c r="AII94" s="47"/>
      <c r="AIJ94" s="47"/>
      <c r="AIK94" s="47"/>
      <c r="AIL94" s="47"/>
      <c r="AIM94" s="47"/>
      <c r="AIN94" s="47"/>
      <c r="AIO94" s="47"/>
      <c r="AIP94" s="47"/>
      <c r="AIQ94" s="47"/>
      <c r="AIR94" s="47"/>
      <c r="AIS94" s="47"/>
      <c r="AIT94" s="47"/>
      <c r="AIU94" s="47"/>
      <c r="AIV94" s="47"/>
      <c r="AIW94" s="47"/>
      <c r="AIX94" s="47"/>
      <c r="AIY94" s="47"/>
      <c r="AIZ94" s="47"/>
      <c r="AJA94" s="47"/>
      <c r="AJB94" s="47"/>
      <c r="AJC94" s="47"/>
      <c r="AJD94" s="47"/>
      <c r="AJE94" s="47"/>
      <c r="AJF94" s="47"/>
      <c r="AJG94" s="47"/>
      <c r="AJH94" s="47"/>
      <c r="AJI94" s="47"/>
      <c r="AJJ94" s="47"/>
      <c r="AJK94" s="47"/>
      <c r="AJL94" s="47"/>
      <c r="AJM94" s="47"/>
      <c r="AJN94" s="47"/>
      <c r="AJO94" s="47"/>
      <c r="AJP94" s="47"/>
      <c r="AJQ94" s="47"/>
      <c r="AJR94" s="47"/>
      <c r="AJS94" s="47"/>
      <c r="AJT94" s="47"/>
      <c r="AJU94" s="47"/>
      <c r="AJV94" s="47"/>
      <c r="AJW94" s="47"/>
      <c r="AJX94" s="47"/>
      <c r="AJY94" s="47"/>
      <c r="AJZ94" s="47"/>
      <c r="AKA94" s="47"/>
      <c r="AKB94" s="47"/>
      <c r="AKC94" s="47"/>
      <c r="AKD94" s="47"/>
      <c r="AKE94" s="47"/>
      <c r="AKF94" s="47"/>
      <c r="AKG94" s="47"/>
      <c r="AKH94" s="47"/>
      <c r="AKI94" s="47"/>
      <c r="AKJ94" s="47"/>
      <c r="AKK94" s="47"/>
      <c r="AKL94" s="47"/>
      <c r="AKM94" s="47"/>
      <c r="AKN94" s="47"/>
      <c r="AKO94" s="47"/>
      <c r="AKP94" s="47"/>
      <c r="AKQ94" s="47"/>
      <c r="AKR94" s="47"/>
      <c r="AKS94" s="47"/>
      <c r="AKT94" s="47"/>
      <c r="AKU94" s="47"/>
      <c r="AKV94" s="47"/>
      <c r="AKW94" s="47"/>
      <c r="AKX94" s="47"/>
      <c r="AKY94" s="47"/>
      <c r="AKZ94" s="47"/>
      <c r="ALA94" s="47"/>
      <c r="ALB94" s="47"/>
      <c r="ALC94" s="47"/>
      <c r="ALD94" s="47"/>
      <c r="ALE94" s="47"/>
      <c r="ALF94" s="47"/>
      <c r="ALG94" s="47"/>
      <c r="ALH94" s="47"/>
      <c r="ALI94" s="47"/>
      <c r="ALJ94" s="47"/>
      <c r="ALK94" s="47"/>
      <c r="ALL94" s="47"/>
      <c r="ALM94" s="47"/>
      <c r="ALN94" s="47"/>
      <c r="ALO94" s="47"/>
      <c r="ALP94" s="47"/>
      <c r="ALQ94" s="47"/>
      <c r="ALR94" s="47"/>
      <c r="ALS94" s="47"/>
      <c r="ALT94" s="47"/>
      <c r="ALU94" s="47"/>
      <c r="ALV94" s="47"/>
      <c r="ALW94" s="47"/>
      <c r="ALX94" s="47"/>
      <c r="ALY94" s="47"/>
      <c r="ALZ94" s="47"/>
      <c r="AMA94" s="47"/>
      <c r="AMB94" s="47"/>
      <c r="AMC94" s="47"/>
      <c r="AMD94" s="47"/>
      <c r="AME94" s="47"/>
      <c r="AMF94" s="47"/>
      <c r="AMG94" s="47"/>
      <c r="AMH94" s="47"/>
      <c r="AMI94" s="47"/>
      <c r="AMJ94" s="47"/>
    </row>
    <row r="95" spans="1:1024" x14ac:dyDescent="0.25">
      <c r="B95" s="266"/>
      <c r="C95" s="142" t="s">
        <v>83</v>
      </c>
      <c r="D95" s="219">
        <v>0</v>
      </c>
      <c r="E95" s="139">
        <v>3842</v>
      </c>
      <c r="F95" s="140">
        <v>3841.8</v>
      </c>
      <c r="G95" s="219">
        <v>0</v>
      </c>
      <c r="H95" s="139">
        <f t="shared" si="8"/>
        <v>0</v>
      </c>
      <c r="I95" s="219">
        <v>0</v>
      </c>
      <c r="J95" s="141">
        <f t="shared" si="9"/>
        <v>0</v>
      </c>
      <c r="K95" s="67" t="s">
        <v>10</v>
      </c>
    </row>
    <row r="96" spans="1:1024" x14ac:dyDescent="0.25">
      <c r="B96" s="266" t="s">
        <v>49</v>
      </c>
      <c r="C96" s="142" t="s">
        <v>84</v>
      </c>
      <c r="D96" s="218">
        <f>137031+9000</f>
        <v>146031</v>
      </c>
      <c r="E96" s="139">
        <v>154226.6</v>
      </c>
      <c r="F96" s="140">
        <v>71276.3</v>
      </c>
      <c r="G96" s="218">
        <v>166846.6</v>
      </c>
      <c r="H96" s="139">
        <f t="shared" si="8"/>
        <v>20815.600000000006</v>
      </c>
      <c r="I96" s="218">
        <v>169016.6</v>
      </c>
      <c r="J96" s="141">
        <f t="shared" si="9"/>
        <v>2170</v>
      </c>
      <c r="K96" s="67">
        <f>I96/E96</f>
        <v>1.0958978541963578</v>
      </c>
    </row>
    <row r="97" spans="1:1024" x14ac:dyDescent="0.25">
      <c r="B97" s="266"/>
      <c r="C97" s="142" t="s">
        <v>85</v>
      </c>
      <c r="D97" s="220">
        <v>8990.7999999999993</v>
      </c>
      <c r="E97" s="139">
        <v>13080.8</v>
      </c>
      <c r="F97" s="140">
        <v>0</v>
      </c>
      <c r="G97" s="220">
        <v>0</v>
      </c>
      <c r="H97" s="143">
        <f t="shared" si="8"/>
        <v>-8990.7999999999993</v>
      </c>
      <c r="I97" s="220">
        <v>0</v>
      </c>
      <c r="J97" s="144">
        <f t="shared" si="9"/>
        <v>0</v>
      </c>
      <c r="K97" s="31" t="s">
        <v>10</v>
      </c>
    </row>
    <row r="98" spans="1:1024" x14ac:dyDescent="0.25">
      <c r="B98" s="266" t="s">
        <v>56</v>
      </c>
      <c r="C98" s="145" t="s">
        <v>86</v>
      </c>
      <c r="D98" s="221">
        <f>27789+340+525</f>
        <v>28654</v>
      </c>
      <c r="E98" s="143">
        <v>27981</v>
      </c>
      <c r="F98" s="146">
        <v>13990.5</v>
      </c>
      <c r="G98" s="221">
        <v>28618</v>
      </c>
      <c r="H98" s="143">
        <f t="shared" si="8"/>
        <v>-36</v>
      </c>
      <c r="I98" s="221">
        <v>28618</v>
      </c>
      <c r="J98" s="144">
        <f t="shared" si="9"/>
        <v>0</v>
      </c>
      <c r="K98" s="31">
        <f>I98/E98</f>
        <v>1.0227654479825596</v>
      </c>
    </row>
    <row r="99" spans="1:1024" x14ac:dyDescent="0.25">
      <c r="B99" s="266"/>
      <c r="C99" s="145" t="s">
        <v>87</v>
      </c>
      <c r="D99" s="222">
        <v>0</v>
      </c>
      <c r="E99" s="143">
        <v>1300</v>
      </c>
      <c r="F99" s="146">
        <v>1300</v>
      </c>
      <c r="G99" s="222">
        <v>0</v>
      </c>
      <c r="H99" s="146">
        <f t="shared" si="8"/>
        <v>0</v>
      </c>
      <c r="I99" s="222">
        <v>0</v>
      </c>
      <c r="J99" s="144">
        <f t="shared" si="9"/>
        <v>0</v>
      </c>
      <c r="K99" s="31">
        <f>I99/E99</f>
        <v>0</v>
      </c>
    </row>
    <row r="100" spans="1:1024" x14ac:dyDescent="0.25">
      <c r="B100" s="266"/>
      <c r="C100" s="145" t="s">
        <v>88</v>
      </c>
      <c r="D100" s="222">
        <v>0</v>
      </c>
      <c r="E100" s="143">
        <v>0</v>
      </c>
      <c r="F100" s="146">
        <v>0</v>
      </c>
      <c r="G100" s="222">
        <v>0</v>
      </c>
      <c r="H100" s="146">
        <v>0</v>
      </c>
      <c r="I100" s="222">
        <v>0</v>
      </c>
      <c r="J100" s="144">
        <v>0</v>
      </c>
      <c r="K100" s="31" t="s">
        <v>10</v>
      </c>
    </row>
    <row r="101" spans="1:1024" ht="15.75" thickBot="1" x14ac:dyDescent="0.3">
      <c r="B101" s="266"/>
      <c r="C101" s="145" t="s">
        <v>141</v>
      </c>
      <c r="D101" s="148">
        <v>0</v>
      </c>
      <c r="E101" s="147">
        <v>789</v>
      </c>
      <c r="F101" s="148">
        <v>0</v>
      </c>
      <c r="G101" s="148">
        <v>0</v>
      </c>
      <c r="H101" s="148">
        <f>SUM(G101-D101)</f>
        <v>0</v>
      </c>
      <c r="I101" s="148">
        <v>0</v>
      </c>
      <c r="J101" s="149">
        <f t="shared" ref="J101:J115" si="12">I101-G101</f>
        <v>0</v>
      </c>
      <c r="K101" s="150" t="s">
        <v>10</v>
      </c>
    </row>
    <row r="102" spans="1:1024" ht="15.75" thickBot="1" x14ac:dyDescent="0.3">
      <c r="B102" s="122"/>
      <c r="C102" s="247" t="s">
        <v>89</v>
      </c>
      <c r="D102" s="151">
        <f t="shared" ref="D102" si="13">SUM(D103:D113)</f>
        <v>149654.79999999999</v>
      </c>
      <c r="E102" s="151">
        <f t="shared" ref="E102:I102" si="14">SUM(E103:E113)</f>
        <v>179516.79999999999</v>
      </c>
      <c r="F102" s="151">
        <f t="shared" si="14"/>
        <v>83789.399999999994</v>
      </c>
      <c r="G102" s="151">
        <f t="shared" ref="G102" si="15">SUM(G103:G113)</f>
        <v>276461.7</v>
      </c>
      <c r="H102" s="151">
        <f t="shared" si="14"/>
        <v>128937.60000000001</v>
      </c>
      <c r="I102" s="151">
        <f t="shared" si="14"/>
        <v>237008.2</v>
      </c>
      <c r="J102" s="152">
        <f t="shared" si="12"/>
        <v>-39453.5</v>
      </c>
      <c r="K102" s="153">
        <f>I102/E102</f>
        <v>1.3202563771190219</v>
      </c>
    </row>
    <row r="103" spans="1:1024" x14ac:dyDescent="0.25">
      <c r="B103" s="267" t="s">
        <v>49</v>
      </c>
      <c r="C103" s="249" t="s">
        <v>90</v>
      </c>
      <c r="D103" s="242">
        <v>82437.100000000006</v>
      </c>
      <c r="E103" s="135">
        <v>96153.8</v>
      </c>
      <c r="F103" s="135">
        <v>44647.7</v>
      </c>
      <c r="G103" s="135">
        <v>138868.70000000001</v>
      </c>
      <c r="H103" s="135">
        <f>SUM(G103-D103)</f>
        <v>56431.600000000006</v>
      </c>
      <c r="I103" s="135">
        <v>126958.2</v>
      </c>
      <c r="J103" s="136">
        <f t="shared" si="12"/>
        <v>-11910.500000000015</v>
      </c>
      <c r="K103" s="137">
        <f>I103/E103</f>
        <v>1.3203659137756385</v>
      </c>
    </row>
    <row r="104" spans="1:1024" x14ac:dyDescent="0.25">
      <c r="B104" s="267"/>
      <c r="C104" s="250" t="s">
        <v>90</v>
      </c>
      <c r="D104" s="243">
        <v>2130.6999999999998</v>
      </c>
      <c r="E104" s="154">
        <v>2130.6999999999998</v>
      </c>
      <c r="F104" s="154">
        <v>2130.6999999999998</v>
      </c>
      <c r="G104" s="154">
        <v>0</v>
      </c>
      <c r="H104" s="154"/>
      <c r="I104" s="154">
        <v>0</v>
      </c>
      <c r="J104" s="144">
        <f t="shared" si="12"/>
        <v>0</v>
      </c>
      <c r="K104" s="67">
        <f>I104/E104</f>
        <v>0</v>
      </c>
    </row>
    <row r="105" spans="1:1024" x14ac:dyDescent="0.25">
      <c r="A105" s="47"/>
      <c r="B105" s="267"/>
      <c r="C105" s="250" t="s">
        <v>90</v>
      </c>
      <c r="D105" s="243">
        <v>0</v>
      </c>
      <c r="E105" s="154">
        <v>1265.3</v>
      </c>
      <c r="F105" s="154">
        <v>1265.3</v>
      </c>
      <c r="G105" s="154"/>
      <c r="H105" s="154"/>
      <c r="I105" s="154"/>
      <c r="J105" s="144"/>
      <c r="K105" s="67"/>
      <c r="L105" s="49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  <c r="BK105" s="47"/>
      <c r="BL105" s="47"/>
      <c r="BM105" s="47"/>
      <c r="BN105" s="47"/>
      <c r="BO105" s="47"/>
      <c r="BP105" s="47"/>
      <c r="BQ105" s="47"/>
      <c r="BR105" s="47"/>
      <c r="BS105" s="47"/>
      <c r="BT105" s="47"/>
      <c r="BU105" s="47"/>
      <c r="BV105" s="47"/>
      <c r="BW105" s="47"/>
      <c r="BX105" s="47"/>
      <c r="BY105" s="47"/>
      <c r="BZ105" s="47"/>
      <c r="CA105" s="47"/>
      <c r="CB105" s="47"/>
      <c r="CC105" s="47"/>
      <c r="CD105" s="47"/>
      <c r="CE105" s="47"/>
      <c r="CF105" s="47"/>
      <c r="CG105" s="47"/>
      <c r="CH105" s="47"/>
      <c r="CI105" s="47"/>
      <c r="CJ105" s="47"/>
      <c r="CK105" s="47"/>
      <c r="CL105" s="47"/>
      <c r="CM105" s="47"/>
      <c r="CN105" s="47"/>
      <c r="CO105" s="47"/>
      <c r="CP105" s="47"/>
      <c r="CQ105" s="47"/>
      <c r="CR105" s="47"/>
      <c r="CS105" s="47"/>
      <c r="CT105" s="47"/>
      <c r="CU105" s="47"/>
      <c r="CV105" s="47"/>
      <c r="CW105" s="47"/>
      <c r="CX105" s="47"/>
      <c r="CY105" s="47"/>
      <c r="CZ105" s="47"/>
      <c r="DA105" s="47"/>
      <c r="DB105" s="47"/>
      <c r="DC105" s="47"/>
      <c r="DD105" s="47"/>
      <c r="DE105" s="47"/>
      <c r="DF105" s="47"/>
      <c r="DG105" s="47"/>
      <c r="DH105" s="47"/>
      <c r="DI105" s="47"/>
      <c r="DJ105" s="47"/>
      <c r="DK105" s="47"/>
      <c r="DL105" s="47"/>
      <c r="DM105" s="47"/>
      <c r="DN105" s="47"/>
      <c r="DO105" s="47"/>
      <c r="DP105" s="47"/>
      <c r="DQ105" s="47"/>
      <c r="DR105" s="47"/>
      <c r="DS105" s="47"/>
      <c r="DT105" s="47"/>
      <c r="DU105" s="47"/>
      <c r="DV105" s="47"/>
      <c r="DW105" s="47"/>
      <c r="DX105" s="47"/>
      <c r="DY105" s="47"/>
      <c r="DZ105" s="47"/>
      <c r="EA105" s="47"/>
      <c r="EB105" s="47"/>
      <c r="EC105" s="47"/>
      <c r="ED105" s="47"/>
      <c r="EE105" s="47"/>
      <c r="EF105" s="47"/>
      <c r="EG105" s="47"/>
      <c r="EH105" s="47"/>
      <c r="EI105" s="47"/>
      <c r="EJ105" s="47"/>
      <c r="EK105" s="47"/>
      <c r="EL105" s="47"/>
      <c r="EM105" s="47"/>
      <c r="EN105" s="47"/>
      <c r="EO105" s="47"/>
      <c r="EP105" s="47"/>
      <c r="EQ105" s="47"/>
      <c r="ER105" s="47"/>
      <c r="ES105" s="47"/>
      <c r="ET105" s="47"/>
      <c r="EU105" s="47"/>
      <c r="EV105" s="47"/>
      <c r="EW105" s="47"/>
      <c r="EX105" s="47"/>
      <c r="EY105" s="47"/>
      <c r="EZ105" s="47"/>
      <c r="FA105" s="47"/>
      <c r="FB105" s="47"/>
      <c r="FC105" s="47"/>
      <c r="FD105" s="47"/>
      <c r="FE105" s="47"/>
      <c r="FF105" s="47"/>
      <c r="FG105" s="47"/>
      <c r="FH105" s="47"/>
      <c r="FI105" s="47"/>
      <c r="FJ105" s="47"/>
      <c r="FK105" s="47"/>
      <c r="FL105" s="47"/>
      <c r="FM105" s="47"/>
      <c r="FN105" s="47"/>
      <c r="FO105" s="47"/>
      <c r="FP105" s="47"/>
      <c r="FQ105" s="47"/>
      <c r="FR105" s="47"/>
      <c r="FS105" s="47"/>
      <c r="FT105" s="47"/>
      <c r="FU105" s="47"/>
      <c r="FV105" s="47"/>
      <c r="FW105" s="47"/>
      <c r="FX105" s="47"/>
      <c r="FY105" s="47"/>
      <c r="FZ105" s="47"/>
      <c r="GA105" s="47"/>
      <c r="GB105" s="47"/>
      <c r="GC105" s="47"/>
      <c r="GD105" s="47"/>
      <c r="GE105" s="47"/>
      <c r="GF105" s="47"/>
      <c r="GG105" s="47"/>
      <c r="GH105" s="47"/>
      <c r="GI105" s="47"/>
      <c r="GJ105" s="47"/>
      <c r="GK105" s="47"/>
      <c r="GL105" s="47"/>
      <c r="GM105" s="47"/>
      <c r="GN105" s="47"/>
      <c r="GO105" s="47"/>
      <c r="GP105" s="47"/>
      <c r="GQ105" s="47"/>
      <c r="GR105" s="47"/>
      <c r="GS105" s="47"/>
      <c r="GT105" s="47"/>
      <c r="GU105" s="47"/>
      <c r="GV105" s="47"/>
      <c r="GW105" s="47"/>
      <c r="GX105" s="47"/>
      <c r="GY105" s="47"/>
      <c r="GZ105" s="47"/>
      <c r="HA105" s="47"/>
      <c r="HB105" s="47"/>
      <c r="HC105" s="47"/>
      <c r="HD105" s="47"/>
      <c r="HE105" s="47"/>
      <c r="HF105" s="47"/>
      <c r="HG105" s="47"/>
      <c r="HH105" s="47"/>
      <c r="HI105" s="47"/>
      <c r="HJ105" s="47"/>
      <c r="HK105" s="47"/>
      <c r="HL105" s="47"/>
      <c r="HM105" s="47"/>
      <c r="HN105" s="47"/>
      <c r="HO105" s="47"/>
      <c r="HP105" s="47"/>
      <c r="HQ105" s="47"/>
      <c r="HR105" s="47"/>
      <c r="HS105" s="47"/>
      <c r="HT105" s="47"/>
      <c r="HU105" s="47"/>
      <c r="HV105" s="47"/>
      <c r="HW105" s="47"/>
      <c r="HX105" s="47"/>
      <c r="HY105" s="47"/>
      <c r="HZ105" s="47"/>
      <c r="IA105" s="47"/>
      <c r="IB105" s="47"/>
      <c r="IC105" s="47"/>
      <c r="ID105" s="47"/>
      <c r="IE105" s="47"/>
      <c r="IF105" s="47"/>
      <c r="IG105" s="47"/>
      <c r="IH105" s="47"/>
      <c r="II105" s="47"/>
      <c r="IJ105" s="47"/>
      <c r="IK105" s="47"/>
      <c r="IL105" s="47"/>
      <c r="IM105" s="47"/>
      <c r="IN105" s="47"/>
      <c r="IO105" s="47"/>
      <c r="IP105" s="47"/>
      <c r="IQ105" s="47"/>
      <c r="IR105" s="47"/>
      <c r="IS105" s="47"/>
      <c r="IT105" s="47"/>
      <c r="IU105" s="47"/>
      <c r="IV105" s="47"/>
      <c r="IW105" s="47"/>
      <c r="IX105" s="47"/>
      <c r="IY105" s="47"/>
      <c r="IZ105" s="47"/>
      <c r="JA105" s="47"/>
      <c r="JB105" s="47"/>
      <c r="JC105" s="47"/>
      <c r="JD105" s="47"/>
      <c r="JE105" s="47"/>
      <c r="JF105" s="47"/>
      <c r="JG105" s="47"/>
      <c r="JH105" s="47"/>
      <c r="JI105" s="47"/>
      <c r="JJ105" s="47"/>
      <c r="JK105" s="47"/>
      <c r="JL105" s="47"/>
      <c r="JM105" s="47"/>
      <c r="JN105" s="47"/>
      <c r="JO105" s="47"/>
      <c r="JP105" s="47"/>
      <c r="JQ105" s="47"/>
      <c r="JR105" s="47"/>
      <c r="JS105" s="47"/>
      <c r="JT105" s="47"/>
      <c r="JU105" s="47"/>
      <c r="JV105" s="47"/>
      <c r="JW105" s="47"/>
      <c r="JX105" s="47"/>
      <c r="JY105" s="47"/>
      <c r="JZ105" s="47"/>
      <c r="KA105" s="47"/>
      <c r="KB105" s="47"/>
      <c r="KC105" s="47"/>
      <c r="KD105" s="47"/>
      <c r="KE105" s="47"/>
      <c r="KF105" s="47"/>
      <c r="KG105" s="47"/>
      <c r="KH105" s="47"/>
      <c r="KI105" s="47"/>
      <c r="KJ105" s="47"/>
      <c r="KK105" s="47"/>
      <c r="KL105" s="47"/>
      <c r="KM105" s="47"/>
      <c r="KN105" s="47"/>
      <c r="KO105" s="47"/>
      <c r="KP105" s="47"/>
      <c r="KQ105" s="47"/>
      <c r="KR105" s="47"/>
      <c r="KS105" s="47"/>
      <c r="KT105" s="47"/>
      <c r="KU105" s="47"/>
      <c r="KV105" s="47"/>
      <c r="KW105" s="47"/>
      <c r="KX105" s="47"/>
      <c r="KY105" s="47"/>
      <c r="KZ105" s="47"/>
      <c r="LA105" s="47"/>
      <c r="LB105" s="47"/>
      <c r="LC105" s="47"/>
      <c r="LD105" s="47"/>
      <c r="LE105" s="47"/>
      <c r="LF105" s="47"/>
      <c r="LG105" s="47"/>
      <c r="LH105" s="47"/>
      <c r="LI105" s="47"/>
      <c r="LJ105" s="47"/>
      <c r="LK105" s="47"/>
      <c r="LL105" s="47"/>
      <c r="LM105" s="47"/>
      <c r="LN105" s="47"/>
      <c r="LO105" s="47"/>
      <c r="LP105" s="47"/>
      <c r="LQ105" s="47"/>
      <c r="LR105" s="47"/>
      <c r="LS105" s="47"/>
      <c r="LT105" s="47"/>
      <c r="LU105" s="47"/>
      <c r="LV105" s="47"/>
      <c r="LW105" s="47"/>
      <c r="LX105" s="47"/>
      <c r="LY105" s="47"/>
      <c r="LZ105" s="47"/>
      <c r="MA105" s="47"/>
      <c r="MB105" s="47"/>
      <c r="MC105" s="47"/>
      <c r="MD105" s="47"/>
      <c r="ME105" s="47"/>
      <c r="MF105" s="47"/>
      <c r="MG105" s="47"/>
      <c r="MH105" s="47"/>
      <c r="MI105" s="47"/>
      <c r="MJ105" s="47"/>
      <c r="MK105" s="47"/>
      <c r="ML105" s="47"/>
      <c r="MM105" s="47"/>
      <c r="MN105" s="47"/>
      <c r="MO105" s="47"/>
      <c r="MP105" s="47"/>
      <c r="MQ105" s="47"/>
      <c r="MR105" s="47"/>
      <c r="MS105" s="47"/>
      <c r="MT105" s="47"/>
      <c r="MU105" s="47"/>
      <c r="MV105" s="47"/>
      <c r="MW105" s="47"/>
      <c r="MX105" s="47"/>
      <c r="MY105" s="47"/>
      <c r="MZ105" s="47"/>
      <c r="NA105" s="47"/>
      <c r="NB105" s="47"/>
      <c r="NC105" s="47"/>
      <c r="ND105" s="47"/>
      <c r="NE105" s="47"/>
      <c r="NF105" s="47"/>
      <c r="NG105" s="47"/>
      <c r="NH105" s="47"/>
      <c r="NI105" s="47"/>
      <c r="NJ105" s="47"/>
      <c r="NK105" s="47"/>
      <c r="NL105" s="47"/>
      <c r="NM105" s="47"/>
      <c r="NN105" s="47"/>
      <c r="NO105" s="47"/>
      <c r="NP105" s="47"/>
      <c r="NQ105" s="47"/>
      <c r="NR105" s="47"/>
      <c r="NS105" s="47"/>
      <c r="NT105" s="47"/>
      <c r="NU105" s="47"/>
      <c r="NV105" s="47"/>
      <c r="NW105" s="47"/>
      <c r="NX105" s="47"/>
      <c r="NY105" s="47"/>
      <c r="NZ105" s="47"/>
      <c r="OA105" s="47"/>
      <c r="OB105" s="47"/>
      <c r="OC105" s="47"/>
      <c r="OD105" s="47"/>
      <c r="OE105" s="47"/>
      <c r="OF105" s="47"/>
      <c r="OG105" s="47"/>
      <c r="OH105" s="47"/>
      <c r="OI105" s="47"/>
      <c r="OJ105" s="47"/>
      <c r="OK105" s="47"/>
      <c r="OL105" s="47"/>
      <c r="OM105" s="47"/>
      <c r="ON105" s="47"/>
      <c r="OO105" s="47"/>
      <c r="OP105" s="47"/>
      <c r="OQ105" s="47"/>
      <c r="OR105" s="47"/>
      <c r="OS105" s="47"/>
      <c r="OT105" s="47"/>
      <c r="OU105" s="47"/>
      <c r="OV105" s="47"/>
      <c r="OW105" s="47"/>
      <c r="OX105" s="47"/>
      <c r="OY105" s="47"/>
      <c r="OZ105" s="47"/>
      <c r="PA105" s="47"/>
      <c r="PB105" s="47"/>
      <c r="PC105" s="47"/>
      <c r="PD105" s="47"/>
      <c r="PE105" s="47"/>
      <c r="PF105" s="47"/>
      <c r="PG105" s="47"/>
      <c r="PH105" s="47"/>
      <c r="PI105" s="47"/>
      <c r="PJ105" s="47"/>
      <c r="PK105" s="47"/>
      <c r="PL105" s="47"/>
      <c r="PM105" s="47"/>
      <c r="PN105" s="47"/>
      <c r="PO105" s="47"/>
      <c r="PP105" s="47"/>
      <c r="PQ105" s="47"/>
      <c r="PR105" s="47"/>
      <c r="PS105" s="47"/>
      <c r="PT105" s="47"/>
      <c r="PU105" s="47"/>
      <c r="PV105" s="47"/>
      <c r="PW105" s="47"/>
      <c r="PX105" s="47"/>
      <c r="PY105" s="47"/>
      <c r="PZ105" s="47"/>
      <c r="QA105" s="47"/>
      <c r="QB105" s="47"/>
      <c r="QC105" s="47"/>
      <c r="QD105" s="47"/>
      <c r="QE105" s="47"/>
      <c r="QF105" s="47"/>
      <c r="QG105" s="47"/>
      <c r="QH105" s="47"/>
      <c r="QI105" s="47"/>
      <c r="QJ105" s="47"/>
      <c r="QK105" s="47"/>
      <c r="QL105" s="47"/>
      <c r="QM105" s="47"/>
      <c r="QN105" s="47"/>
      <c r="QO105" s="47"/>
      <c r="QP105" s="47"/>
      <c r="QQ105" s="47"/>
      <c r="QR105" s="47"/>
      <c r="QS105" s="47"/>
      <c r="QT105" s="47"/>
      <c r="QU105" s="47"/>
      <c r="QV105" s="47"/>
      <c r="QW105" s="47"/>
      <c r="QX105" s="47"/>
      <c r="QY105" s="47"/>
      <c r="QZ105" s="47"/>
      <c r="RA105" s="47"/>
      <c r="RB105" s="47"/>
      <c r="RC105" s="47"/>
      <c r="RD105" s="47"/>
      <c r="RE105" s="47"/>
      <c r="RF105" s="47"/>
      <c r="RG105" s="47"/>
      <c r="RH105" s="47"/>
      <c r="RI105" s="47"/>
      <c r="RJ105" s="47"/>
      <c r="RK105" s="47"/>
      <c r="RL105" s="47"/>
      <c r="RM105" s="47"/>
      <c r="RN105" s="47"/>
      <c r="RO105" s="47"/>
      <c r="RP105" s="47"/>
      <c r="RQ105" s="47"/>
      <c r="RR105" s="47"/>
      <c r="RS105" s="47"/>
      <c r="RT105" s="47"/>
      <c r="RU105" s="47"/>
      <c r="RV105" s="47"/>
      <c r="RW105" s="47"/>
      <c r="RX105" s="47"/>
      <c r="RY105" s="47"/>
      <c r="RZ105" s="47"/>
      <c r="SA105" s="47"/>
      <c r="SB105" s="47"/>
      <c r="SC105" s="47"/>
      <c r="SD105" s="47"/>
      <c r="SE105" s="47"/>
      <c r="SF105" s="47"/>
      <c r="SG105" s="47"/>
      <c r="SH105" s="47"/>
      <c r="SI105" s="47"/>
      <c r="SJ105" s="47"/>
      <c r="SK105" s="47"/>
      <c r="SL105" s="47"/>
      <c r="SM105" s="47"/>
      <c r="SN105" s="47"/>
      <c r="SO105" s="47"/>
      <c r="SP105" s="47"/>
      <c r="SQ105" s="47"/>
      <c r="SR105" s="47"/>
      <c r="SS105" s="47"/>
      <c r="ST105" s="47"/>
      <c r="SU105" s="47"/>
      <c r="SV105" s="47"/>
      <c r="SW105" s="47"/>
      <c r="SX105" s="47"/>
      <c r="SY105" s="47"/>
      <c r="SZ105" s="47"/>
      <c r="TA105" s="47"/>
      <c r="TB105" s="47"/>
      <c r="TC105" s="47"/>
      <c r="TD105" s="47"/>
      <c r="TE105" s="47"/>
      <c r="TF105" s="47"/>
      <c r="TG105" s="47"/>
      <c r="TH105" s="47"/>
      <c r="TI105" s="47"/>
      <c r="TJ105" s="47"/>
      <c r="TK105" s="47"/>
      <c r="TL105" s="47"/>
      <c r="TM105" s="47"/>
      <c r="TN105" s="47"/>
      <c r="TO105" s="47"/>
      <c r="TP105" s="47"/>
      <c r="TQ105" s="47"/>
      <c r="TR105" s="47"/>
      <c r="TS105" s="47"/>
      <c r="TT105" s="47"/>
      <c r="TU105" s="47"/>
      <c r="TV105" s="47"/>
      <c r="TW105" s="47"/>
      <c r="TX105" s="47"/>
      <c r="TY105" s="47"/>
      <c r="TZ105" s="47"/>
      <c r="UA105" s="47"/>
      <c r="UB105" s="47"/>
      <c r="UC105" s="47"/>
      <c r="UD105" s="47"/>
      <c r="UE105" s="47"/>
      <c r="UF105" s="47"/>
      <c r="UG105" s="47"/>
      <c r="UH105" s="47"/>
      <c r="UI105" s="47"/>
      <c r="UJ105" s="47"/>
      <c r="UK105" s="47"/>
      <c r="UL105" s="47"/>
      <c r="UM105" s="47"/>
      <c r="UN105" s="47"/>
      <c r="UO105" s="47"/>
      <c r="UP105" s="47"/>
      <c r="UQ105" s="47"/>
      <c r="UR105" s="47"/>
      <c r="US105" s="47"/>
      <c r="UT105" s="47"/>
      <c r="UU105" s="47"/>
      <c r="UV105" s="47"/>
      <c r="UW105" s="47"/>
      <c r="UX105" s="47"/>
      <c r="UY105" s="47"/>
      <c r="UZ105" s="47"/>
      <c r="VA105" s="47"/>
      <c r="VB105" s="47"/>
      <c r="VC105" s="47"/>
      <c r="VD105" s="47"/>
      <c r="VE105" s="47"/>
      <c r="VF105" s="47"/>
      <c r="VG105" s="47"/>
      <c r="VH105" s="47"/>
      <c r="VI105" s="47"/>
      <c r="VJ105" s="47"/>
      <c r="VK105" s="47"/>
      <c r="VL105" s="47"/>
      <c r="VM105" s="47"/>
      <c r="VN105" s="47"/>
      <c r="VO105" s="47"/>
      <c r="VP105" s="47"/>
      <c r="VQ105" s="47"/>
      <c r="VR105" s="47"/>
      <c r="VS105" s="47"/>
      <c r="VT105" s="47"/>
      <c r="VU105" s="47"/>
      <c r="VV105" s="47"/>
      <c r="VW105" s="47"/>
      <c r="VX105" s="47"/>
      <c r="VY105" s="47"/>
      <c r="VZ105" s="47"/>
      <c r="WA105" s="47"/>
      <c r="WB105" s="47"/>
      <c r="WC105" s="47"/>
      <c r="WD105" s="47"/>
      <c r="WE105" s="47"/>
      <c r="WF105" s="47"/>
      <c r="WG105" s="47"/>
      <c r="WH105" s="47"/>
      <c r="WI105" s="47"/>
      <c r="WJ105" s="47"/>
      <c r="WK105" s="47"/>
      <c r="WL105" s="47"/>
      <c r="WM105" s="47"/>
      <c r="WN105" s="47"/>
      <c r="WO105" s="47"/>
      <c r="WP105" s="47"/>
      <c r="WQ105" s="47"/>
      <c r="WR105" s="47"/>
      <c r="WS105" s="47"/>
      <c r="WT105" s="47"/>
      <c r="WU105" s="47"/>
      <c r="WV105" s="47"/>
      <c r="WW105" s="47"/>
      <c r="WX105" s="47"/>
      <c r="WY105" s="47"/>
      <c r="WZ105" s="47"/>
      <c r="XA105" s="47"/>
      <c r="XB105" s="47"/>
      <c r="XC105" s="47"/>
      <c r="XD105" s="47"/>
      <c r="XE105" s="47"/>
      <c r="XF105" s="47"/>
      <c r="XG105" s="47"/>
      <c r="XH105" s="47"/>
      <c r="XI105" s="47"/>
      <c r="XJ105" s="47"/>
      <c r="XK105" s="47"/>
      <c r="XL105" s="47"/>
      <c r="XM105" s="47"/>
      <c r="XN105" s="47"/>
      <c r="XO105" s="47"/>
      <c r="XP105" s="47"/>
      <c r="XQ105" s="47"/>
      <c r="XR105" s="47"/>
      <c r="XS105" s="47"/>
      <c r="XT105" s="47"/>
      <c r="XU105" s="47"/>
      <c r="XV105" s="47"/>
      <c r="XW105" s="47"/>
      <c r="XX105" s="47"/>
      <c r="XY105" s="47"/>
      <c r="XZ105" s="47"/>
      <c r="YA105" s="47"/>
      <c r="YB105" s="47"/>
      <c r="YC105" s="47"/>
      <c r="YD105" s="47"/>
      <c r="YE105" s="47"/>
      <c r="YF105" s="47"/>
      <c r="YG105" s="47"/>
      <c r="YH105" s="47"/>
      <c r="YI105" s="47"/>
      <c r="YJ105" s="47"/>
      <c r="YK105" s="47"/>
      <c r="YL105" s="47"/>
      <c r="YM105" s="47"/>
      <c r="YN105" s="47"/>
      <c r="YO105" s="47"/>
      <c r="YP105" s="47"/>
      <c r="YQ105" s="47"/>
      <c r="YR105" s="47"/>
      <c r="YS105" s="47"/>
      <c r="YT105" s="47"/>
      <c r="YU105" s="47"/>
      <c r="YV105" s="47"/>
      <c r="YW105" s="47"/>
      <c r="YX105" s="47"/>
      <c r="YY105" s="47"/>
      <c r="YZ105" s="47"/>
      <c r="ZA105" s="47"/>
      <c r="ZB105" s="47"/>
      <c r="ZC105" s="47"/>
      <c r="ZD105" s="47"/>
      <c r="ZE105" s="47"/>
      <c r="ZF105" s="47"/>
      <c r="ZG105" s="47"/>
      <c r="ZH105" s="47"/>
      <c r="ZI105" s="47"/>
      <c r="ZJ105" s="47"/>
      <c r="ZK105" s="47"/>
      <c r="ZL105" s="47"/>
      <c r="ZM105" s="47"/>
      <c r="ZN105" s="47"/>
      <c r="ZO105" s="47"/>
      <c r="ZP105" s="47"/>
      <c r="ZQ105" s="47"/>
      <c r="ZR105" s="47"/>
      <c r="ZS105" s="47"/>
      <c r="ZT105" s="47"/>
      <c r="ZU105" s="47"/>
      <c r="ZV105" s="47"/>
      <c r="ZW105" s="47"/>
      <c r="ZX105" s="47"/>
      <c r="ZY105" s="47"/>
      <c r="ZZ105" s="47"/>
      <c r="AAA105" s="47"/>
      <c r="AAB105" s="47"/>
      <c r="AAC105" s="47"/>
      <c r="AAD105" s="47"/>
      <c r="AAE105" s="47"/>
      <c r="AAF105" s="47"/>
      <c r="AAG105" s="47"/>
      <c r="AAH105" s="47"/>
      <c r="AAI105" s="47"/>
      <c r="AAJ105" s="47"/>
      <c r="AAK105" s="47"/>
      <c r="AAL105" s="47"/>
      <c r="AAM105" s="47"/>
      <c r="AAN105" s="47"/>
      <c r="AAO105" s="47"/>
      <c r="AAP105" s="47"/>
      <c r="AAQ105" s="47"/>
      <c r="AAR105" s="47"/>
      <c r="AAS105" s="47"/>
      <c r="AAT105" s="47"/>
      <c r="AAU105" s="47"/>
      <c r="AAV105" s="47"/>
      <c r="AAW105" s="47"/>
      <c r="AAX105" s="47"/>
      <c r="AAY105" s="47"/>
      <c r="AAZ105" s="47"/>
      <c r="ABA105" s="47"/>
      <c r="ABB105" s="47"/>
      <c r="ABC105" s="47"/>
      <c r="ABD105" s="47"/>
      <c r="ABE105" s="47"/>
      <c r="ABF105" s="47"/>
      <c r="ABG105" s="47"/>
      <c r="ABH105" s="47"/>
      <c r="ABI105" s="47"/>
      <c r="ABJ105" s="47"/>
      <c r="ABK105" s="47"/>
      <c r="ABL105" s="47"/>
      <c r="ABM105" s="47"/>
      <c r="ABN105" s="47"/>
      <c r="ABO105" s="47"/>
      <c r="ABP105" s="47"/>
      <c r="ABQ105" s="47"/>
      <c r="ABR105" s="47"/>
      <c r="ABS105" s="47"/>
      <c r="ABT105" s="47"/>
      <c r="ABU105" s="47"/>
      <c r="ABV105" s="47"/>
      <c r="ABW105" s="47"/>
      <c r="ABX105" s="47"/>
      <c r="ABY105" s="47"/>
      <c r="ABZ105" s="47"/>
      <c r="ACA105" s="47"/>
      <c r="ACB105" s="47"/>
      <c r="ACC105" s="47"/>
      <c r="ACD105" s="47"/>
      <c r="ACE105" s="47"/>
      <c r="ACF105" s="47"/>
      <c r="ACG105" s="47"/>
      <c r="ACH105" s="47"/>
      <c r="ACI105" s="47"/>
      <c r="ACJ105" s="47"/>
      <c r="ACK105" s="47"/>
      <c r="ACL105" s="47"/>
      <c r="ACM105" s="47"/>
      <c r="ACN105" s="47"/>
      <c r="ACO105" s="47"/>
      <c r="ACP105" s="47"/>
      <c r="ACQ105" s="47"/>
      <c r="ACR105" s="47"/>
      <c r="ACS105" s="47"/>
      <c r="ACT105" s="47"/>
      <c r="ACU105" s="47"/>
      <c r="ACV105" s="47"/>
      <c r="ACW105" s="47"/>
      <c r="ACX105" s="47"/>
      <c r="ACY105" s="47"/>
      <c r="ACZ105" s="47"/>
      <c r="ADA105" s="47"/>
      <c r="ADB105" s="47"/>
      <c r="ADC105" s="47"/>
      <c r="ADD105" s="47"/>
      <c r="ADE105" s="47"/>
      <c r="ADF105" s="47"/>
      <c r="ADG105" s="47"/>
      <c r="ADH105" s="47"/>
      <c r="ADI105" s="47"/>
      <c r="ADJ105" s="47"/>
      <c r="ADK105" s="47"/>
      <c r="ADL105" s="47"/>
      <c r="ADM105" s="47"/>
      <c r="ADN105" s="47"/>
      <c r="ADO105" s="47"/>
      <c r="ADP105" s="47"/>
      <c r="ADQ105" s="47"/>
      <c r="ADR105" s="47"/>
      <c r="ADS105" s="47"/>
      <c r="ADT105" s="47"/>
      <c r="ADU105" s="47"/>
      <c r="ADV105" s="47"/>
      <c r="ADW105" s="47"/>
      <c r="ADX105" s="47"/>
      <c r="ADY105" s="47"/>
      <c r="ADZ105" s="47"/>
      <c r="AEA105" s="47"/>
      <c r="AEB105" s="47"/>
      <c r="AEC105" s="47"/>
      <c r="AED105" s="47"/>
      <c r="AEE105" s="47"/>
      <c r="AEF105" s="47"/>
      <c r="AEG105" s="47"/>
      <c r="AEH105" s="47"/>
      <c r="AEI105" s="47"/>
      <c r="AEJ105" s="47"/>
      <c r="AEK105" s="47"/>
      <c r="AEL105" s="47"/>
      <c r="AEM105" s="47"/>
      <c r="AEN105" s="47"/>
      <c r="AEO105" s="47"/>
      <c r="AEP105" s="47"/>
      <c r="AEQ105" s="47"/>
      <c r="AER105" s="47"/>
      <c r="AES105" s="47"/>
      <c r="AET105" s="47"/>
      <c r="AEU105" s="47"/>
      <c r="AEV105" s="47"/>
      <c r="AEW105" s="47"/>
      <c r="AEX105" s="47"/>
      <c r="AEY105" s="47"/>
      <c r="AEZ105" s="47"/>
      <c r="AFA105" s="47"/>
      <c r="AFB105" s="47"/>
      <c r="AFC105" s="47"/>
      <c r="AFD105" s="47"/>
      <c r="AFE105" s="47"/>
      <c r="AFF105" s="47"/>
      <c r="AFG105" s="47"/>
      <c r="AFH105" s="47"/>
      <c r="AFI105" s="47"/>
      <c r="AFJ105" s="47"/>
      <c r="AFK105" s="47"/>
      <c r="AFL105" s="47"/>
      <c r="AFM105" s="47"/>
      <c r="AFN105" s="47"/>
      <c r="AFO105" s="47"/>
      <c r="AFP105" s="47"/>
      <c r="AFQ105" s="47"/>
      <c r="AFR105" s="47"/>
      <c r="AFS105" s="47"/>
      <c r="AFT105" s="47"/>
      <c r="AFU105" s="47"/>
      <c r="AFV105" s="47"/>
      <c r="AFW105" s="47"/>
      <c r="AFX105" s="47"/>
      <c r="AFY105" s="47"/>
      <c r="AFZ105" s="47"/>
      <c r="AGA105" s="47"/>
      <c r="AGB105" s="47"/>
      <c r="AGC105" s="47"/>
      <c r="AGD105" s="47"/>
      <c r="AGE105" s="47"/>
      <c r="AGF105" s="47"/>
      <c r="AGG105" s="47"/>
      <c r="AGH105" s="47"/>
      <c r="AGI105" s="47"/>
      <c r="AGJ105" s="47"/>
      <c r="AGK105" s="47"/>
      <c r="AGL105" s="47"/>
      <c r="AGM105" s="47"/>
      <c r="AGN105" s="47"/>
      <c r="AGO105" s="47"/>
      <c r="AGP105" s="47"/>
      <c r="AGQ105" s="47"/>
      <c r="AGR105" s="47"/>
      <c r="AGS105" s="47"/>
      <c r="AGT105" s="47"/>
      <c r="AGU105" s="47"/>
      <c r="AGV105" s="47"/>
      <c r="AGW105" s="47"/>
      <c r="AGX105" s="47"/>
      <c r="AGY105" s="47"/>
      <c r="AGZ105" s="47"/>
      <c r="AHA105" s="47"/>
      <c r="AHB105" s="47"/>
      <c r="AHC105" s="47"/>
      <c r="AHD105" s="47"/>
      <c r="AHE105" s="47"/>
      <c r="AHF105" s="47"/>
      <c r="AHG105" s="47"/>
      <c r="AHH105" s="47"/>
      <c r="AHI105" s="47"/>
      <c r="AHJ105" s="47"/>
      <c r="AHK105" s="47"/>
      <c r="AHL105" s="47"/>
      <c r="AHM105" s="47"/>
      <c r="AHN105" s="47"/>
      <c r="AHO105" s="47"/>
      <c r="AHP105" s="47"/>
      <c r="AHQ105" s="47"/>
      <c r="AHR105" s="47"/>
      <c r="AHS105" s="47"/>
      <c r="AHT105" s="47"/>
      <c r="AHU105" s="47"/>
      <c r="AHV105" s="47"/>
      <c r="AHW105" s="47"/>
      <c r="AHX105" s="47"/>
      <c r="AHY105" s="47"/>
      <c r="AHZ105" s="47"/>
      <c r="AIA105" s="47"/>
      <c r="AIB105" s="47"/>
      <c r="AIC105" s="47"/>
      <c r="AID105" s="47"/>
      <c r="AIE105" s="47"/>
      <c r="AIF105" s="47"/>
      <c r="AIG105" s="47"/>
      <c r="AIH105" s="47"/>
      <c r="AII105" s="47"/>
      <c r="AIJ105" s="47"/>
      <c r="AIK105" s="47"/>
      <c r="AIL105" s="47"/>
      <c r="AIM105" s="47"/>
      <c r="AIN105" s="47"/>
      <c r="AIO105" s="47"/>
      <c r="AIP105" s="47"/>
      <c r="AIQ105" s="47"/>
      <c r="AIR105" s="47"/>
      <c r="AIS105" s="47"/>
      <c r="AIT105" s="47"/>
      <c r="AIU105" s="47"/>
      <c r="AIV105" s="47"/>
      <c r="AIW105" s="47"/>
      <c r="AIX105" s="47"/>
      <c r="AIY105" s="47"/>
      <c r="AIZ105" s="47"/>
      <c r="AJA105" s="47"/>
      <c r="AJB105" s="47"/>
      <c r="AJC105" s="47"/>
      <c r="AJD105" s="47"/>
      <c r="AJE105" s="47"/>
      <c r="AJF105" s="47"/>
      <c r="AJG105" s="47"/>
      <c r="AJH105" s="47"/>
      <c r="AJI105" s="47"/>
      <c r="AJJ105" s="47"/>
      <c r="AJK105" s="47"/>
      <c r="AJL105" s="47"/>
      <c r="AJM105" s="47"/>
      <c r="AJN105" s="47"/>
      <c r="AJO105" s="47"/>
      <c r="AJP105" s="47"/>
      <c r="AJQ105" s="47"/>
      <c r="AJR105" s="47"/>
      <c r="AJS105" s="47"/>
      <c r="AJT105" s="47"/>
      <c r="AJU105" s="47"/>
      <c r="AJV105" s="47"/>
      <c r="AJW105" s="47"/>
      <c r="AJX105" s="47"/>
      <c r="AJY105" s="47"/>
      <c r="AJZ105" s="47"/>
      <c r="AKA105" s="47"/>
      <c r="AKB105" s="47"/>
      <c r="AKC105" s="47"/>
      <c r="AKD105" s="47"/>
      <c r="AKE105" s="47"/>
      <c r="AKF105" s="47"/>
      <c r="AKG105" s="47"/>
      <c r="AKH105" s="47"/>
      <c r="AKI105" s="47"/>
      <c r="AKJ105" s="47"/>
      <c r="AKK105" s="47"/>
      <c r="AKL105" s="47"/>
      <c r="AKM105" s="47"/>
      <c r="AKN105" s="47"/>
      <c r="AKO105" s="47"/>
      <c r="AKP105" s="47"/>
      <c r="AKQ105" s="47"/>
      <c r="AKR105" s="47"/>
      <c r="AKS105" s="47"/>
      <c r="AKT105" s="47"/>
      <c r="AKU105" s="47"/>
      <c r="AKV105" s="47"/>
      <c r="AKW105" s="47"/>
      <c r="AKX105" s="47"/>
      <c r="AKY105" s="47"/>
      <c r="AKZ105" s="47"/>
      <c r="ALA105" s="47"/>
      <c r="ALB105" s="47"/>
      <c r="ALC105" s="47"/>
      <c r="ALD105" s="47"/>
      <c r="ALE105" s="47"/>
      <c r="ALF105" s="47"/>
      <c r="ALG105" s="47"/>
      <c r="ALH105" s="47"/>
      <c r="ALI105" s="47"/>
      <c r="ALJ105" s="47"/>
      <c r="ALK105" s="47"/>
      <c r="ALL105" s="47"/>
      <c r="ALM105" s="47"/>
      <c r="ALN105" s="47"/>
      <c r="ALO105" s="47"/>
      <c r="ALP105" s="47"/>
      <c r="ALQ105" s="47"/>
      <c r="ALR105" s="47"/>
      <c r="ALS105" s="47"/>
      <c r="ALT105" s="47"/>
      <c r="ALU105" s="47"/>
      <c r="ALV105" s="47"/>
      <c r="ALW105" s="47"/>
      <c r="ALX105" s="47"/>
      <c r="ALY105" s="47"/>
      <c r="ALZ105" s="47"/>
      <c r="AMA105" s="47"/>
      <c r="AMB105" s="47"/>
      <c r="AMC105" s="47"/>
      <c r="AMD105" s="47"/>
      <c r="AME105" s="47"/>
      <c r="AMF105" s="47"/>
      <c r="AMG105" s="47"/>
      <c r="AMH105" s="47"/>
      <c r="AMI105" s="47"/>
      <c r="AMJ105" s="47"/>
    </row>
    <row r="106" spans="1:1024" x14ac:dyDescent="0.25">
      <c r="B106" s="267"/>
      <c r="C106" s="250" t="s">
        <v>91</v>
      </c>
      <c r="D106" s="244">
        <v>87</v>
      </c>
      <c r="E106" s="140">
        <v>87</v>
      </c>
      <c r="F106" s="140">
        <v>17.600000000000001</v>
      </c>
      <c r="G106" s="140">
        <v>87</v>
      </c>
      <c r="H106" s="140">
        <f t="shared" ref="H106:H115" si="16">SUM(G106-D106)</f>
        <v>0</v>
      </c>
      <c r="I106" s="140">
        <v>50</v>
      </c>
      <c r="J106" s="140">
        <f t="shared" si="12"/>
        <v>-37</v>
      </c>
      <c r="K106" s="67">
        <f>I106/E106</f>
        <v>0.57471264367816088</v>
      </c>
    </row>
    <row r="107" spans="1:1024" x14ac:dyDescent="0.25">
      <c r="B107" s="267"/>
      <c r="C107" s="250" t="s">
        <v>92</v>
      </c>
      <c r="D107" s="244">
        <v>0</v>
      </c>
      <c r="E107" s="140">
        <v>0</v>
      </c>
      <c r="F107" s="140">
        <v>0</v>
      </c>
      <c r="G107" s="140">
        <v>0</v>
      </c>
      <c r="H107" s="140">
        <f t="shared" si="16"/>
        <v>0</v>
      </c>
      <c r="I107" s="140">
        <v>0</v>
      </c>
      <c r="J107" s="140">
        <f t="shared" si="12"/>
        <v>0</v>
      </c>
      <c r="K107" s="67" t="s">
        <v>10</v>
      </c>
    </row>
    <row r="108" spans="1:1024" x14ac:dyDescent="0.25">
      <c r="B108" s="267"/>
      <c r="C108" s="250" t="s">
        <v>93</v>
      </c>
      <c r="D108" s="244">
        <v>12000</v>
      </c>
      <c r="E108" s="140">
        <v>12000</v>
      </c>
      <c r="F108" s="140">
        <v>8278.1</v>
      </c>
      <c r="G108" s="140">
        <v>15000</v>
      </c>
      <c r="H108" s="140">
        <f t="shared" si="16"/>
        <v>3000</v>
      </c>
      <c r="I108" s="140">
        <v>20000</v>
      </c>
      <c r="J108" s="144">
        <f t="shared" si="12"/>
        <v>5000</v>
      </c>
      <c r="K108" s="67">
        <v>0</v>
      </c>
    </row>
    <row r="109" spans="1:1024" x14ac:dyDescent="0.25">
      <c r="B109" s="268" t="s">
        <v>54</v>
      </c>
      <c r="C109" s="250" t="s">
        <v>94</v>
      </c>
      <c r="D109" s="245">
        <v>48000</v>
      </c>
      <c r="E109" s="140">
        <v>48000</v>
      </c>
      <c r="F109" s="140">
        <v>24000</v>
      </c>
      <c r="G109" s="139">
        <v>117506</v>
      </c>
      <c r="H109" s="140">
        <f t="shared" si="16"/>
        <v>69506</v>
      </c>
      <c r="I109" s="139">
        <v>85000</v>
      </c>
      <c r="J109" s="144">
        <f t="shared" si="12"/>
        <v>-32506</v>
      </c>
      <c r="K109" s="67">
        <f>I109/E109</f>
        <v>1.7708333333333333</v>
      </c>
    </row>
    <row r="110" spans="1:1024" x14ac:dyDescent="0.25">
      <c r="B110" s="268"/>
      <c r="C110" s="250" t="s">
        <v>95</v>
      </c>
      <c r="D110" s="245">
        <v>0</v>
      </c>
      <c r="E110" s="140">
        <v>0</v>
      </c>
      <c r="F110" s="140">
        <v>0</v>
      </c>
      <c r="G110" s="139">
        <v>0</v>
      </c>
      <c r="H110" s="140">
        <f t="shared" si="16"/>
        <v>0</v>
      </c>
      <c r="I110" s="139">
        <v>0</v>
      </c>
      <c r="J110" s="144">
        <f t="shared" si="12"/>
        <v>0</v>
      </c>
      <c r="K110" s="67" t="s">
        <v>10</v>
      </c>
    </row>
    <row r="111" spans="1:1024" x14ac:dyDescent="0.25">
      <c r="B111" s="268"/>
      <c r="C111" s="250" t="s">
        <v>96</v>
      </c>
      <c r="D111" s="245">
        <v>0</v>
      </c>
      <c r="E111" s="140">
        <v>7330</v>
      </c>
      <c r="F111" s="140">
        <v>0</v>
      </c>
      <c r="G111" s="139">
        <v>0</v>
      </c>
      <c r="H111" s="140">
        <f t="shared" si="16"/>
        <v>0</v>
      </c>
      <c r="I111" s="139">
        <v>0</v>
      </c>
      <c r="J111" s="144">
        <f t="shared" si="12"/>
        <v>0</v>
      </c>
      <c r="K111" s="67" t="s">
        <v>10</v>
      </c>
    </row>
    <row r="112" spans="1:1024" x14ac:dyDescent="0.25">
      <c r="A112" s="47"/>
      <c r="B112" s="268"/>
      <c r="C112" s="250" t="s">
        <v>142</v>
      </c>
      <c r="D112" s="245">
        <v>0</v>
      </c>
      <c r="E112" s="140">
        <v>5650</v>
      </c>
      <c r="F112" s="140">
        <v>0</v>
      </c>
      <c r="G112" s="139">
        <v>0</v>
      </c>
      <c r="H112" s="140">
        <f t="shared" ref="H112" si="17">SUM(G112-D112)</f>
        <v>0</v>
      </c>
      <c r="I112" s="139">
        <v>0</v>
      </c>
      <c r="J112" s="144">
        <f t="shared" ref="J112" si="18">I112-G112</f>
        <v>0</v>
      </c>
      <c r="K112" s="67" t="s">
        <v>10</v>
      </c>
      <c r="L112" s="49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  <c r="BK112" s="47"/>
      <c r="BL112" s="47"/>
      <c r="BM112" s="47"/>
      <c r="BN112" s="47"/>
      <c r="BO112" s="47"/>
      <c r="BP112" s="47"/>
      <c r="BQ112" s="47"/>
      <c r="BR112" s="47"/>
      <c r="BS112" s="47"/>
      <c r="BT112" s="47"/>
      <c r="BU112" s="47"/>
      <c r="BV112" s="47"/>
      <c r="BW112" s="47"/>
      <c r="BX112" s="47"/>
      <c r="BY112" s="47"/>
      <c r="BZ112" s="47"/>
      <c r="CA112" s="47"/>
      <c r="CB112" s="47"/>
      <c r="CC112" s="47"/>
      <c r="CD112" s="47"/>
      <c r="CE112" s="47"/>
      <c r="CF112" s="47"/>
      <c r="CG112" s="47"/>
      <c r="CH112" s="47"/>
      <c r="CI112" s="47"/>
      <c r="CJ112" s="47"/>
      <c r="CK112" s="47"/>
      <c r="CL112" s="47"/>
      <c r="CM112" s="47"/>
      <c r="CN112" s="47"/>
      <c r="CO112" s="47"/>
      <c r="CP112" s="47"/>
      <c r="CQ112" s="47"/>
      <c r="CR112" s="47"/>
      <c r="CS112" s="47"/>
      <c r="CT112" s="47"/>
      <c r="CU112" s="47"/>
      <c r="CV112" s="47"/>
      <c r="CW112" s="47"/>
      <c r="CX112" s="47"/>
      <c r="CY112" s="47"/>
      <c r="CZ112" s="47"/>
      <c r="DA112" s="47"/>
      <c r="DB112" s="47"/>
      <c r="DC112" s="47"/>
      <c r="DD112" s="47"/>
      <c r="DE112" s="47"/>
      <c r="DF112" s="47"/>
      <c r="DG112" s="47"/>
      <c r="DH112" s="47"/>
      <c r="DI112" s="47"/>
      <c r="DJ112" s="47"/>
      <c r="DK112" s="47"/>
      <c r="DL112" s="47"/>
      <c r="DM112" s="47"/>
      <c r="DN112" s="47"/>
      <c r="DO112" s="47"/>
      <c r="DP112" s="47"/>
      <c r="DQ112" s="47"/>
      <c r="DR112" s="47"/>
      <c r="DS112" s="47"/>
      <c r="DT112" s="47"/>
      <c r="DU112" s="47"/>
      <c r="DV112" s="47"/>
      <c r="DW112" s="47"/>
      <c r="DX112" s="47"/>
      <c r="DY112" s="47"/>
      <c r="DZ112" s="47"/>
      <c r="EA112" s="47"/>
      <c r="EB112" s="47"/>
      <c r="EC112" s="47"/>
      <c r="ED112" s="47"/>
      <c r="EE112" s="47"/>
      <c r="EF112" s="47"/>
      <c r="EG112" s="47"/>
      <c r="EH112" s="47"/>
      <c r="EI112" s="47"/>
      <c r="EJ112" s="47"/>
      <c r="EK112" s="47"/>
      <c r="EL112" s="47"/>
      <c r="EM112" s="47"/>
      <c r="EN112" s="47"/>
      <c r="EO112" s="47"/>
      <c r="EP112" s="47"/>
      <c r="EQ112" s="47"/>
      <c r="ER112" s="47"/>
      <c r="ES112" s="47"/>
      <c r="ET112" s="47"/>
      <c r="EU112" s="47"/>
      <c r="EV112" s="47"/>
      <c r="EW112" s="47"/>
      <c r="EX112" s="47"/>
      <c r="EY112" s="47"/>
      <c r="EZ112" s="47"/>
      <c r="FA112" s="47"/>
      <c r="FB112" s="47"/>
      <c r="FC112" s="47"/>
      <c r="FD112" s="47"/>
      <c r="FE112" s="47"/>
      <c r="FF112" s="47"/>
      <c r="FG112" s="47"/>
      <c r="FH112" s="47"/>
      <c r="FI112" s="47"/>
      <c r="FJ112" s="47"/>
      <c r="FK112" s="47"/>
      <c r="FL112" s="47"/>
      <c r="FM112" s="47"/>
      <c r="FN112" s="47"/>
      <c r="FO112" s="47"/>
      <c r="FP112" s="47"/>
      <c r="FQ112" s="47"/>
      <c r="FR112" s="47"/>
      <c r="FS112" s="47"/>
      <c r="FT112" s="47"/>
      <c r="FU112" s="47"/>
      <c r="FV112" s="47"/>
      <c r="FW112" s="47"/>
      <c r="FX112" s="47"/>
      <c r="FY112" s="47"/>
      <c r="FZ112" s="47"/>
      <c r="GA112" s="47"/>
      <c r="GB112" s="47"/>
      <c r="GC112" s="47"/>
      <c r="GD112" s="47"/>
      <c r="GE112" s="47"/>
      <c r="GF112" s="47"/>
      <c r="GG112" s="47"/>
      <c r="GH112" s="47"/>
      <c r="GI112" s="47"/>
      <c r="GJ112" s="47"/>
      <c r="GK112" s="47"/>
      <c r="GL112" s="47"/>
      <c r="GM112" s="47"/>
      <c r="GN112" s="47"/>
      <c r="GO112" s="47"/>
      <c r="GP112" s="47"/>
      <c r="GQ112" s="47"/>
      <c r="GR112" s="47"/>
      <c r="GS112" s="47"/>
      <c r="GT112" s="47"/>
      <c r="GU112" s="47"/>
      <c r="GV112" s="47"/>
      <c r="GW112" s="47"/>
      <c r="GX112" s="47"/>
      <c r="GY112" s="47"/>
      <c r="GZ112" s="47"/>
      <c r="HA112" s="47"/>
      <c r="HB112" s="47"/>
      <c r="HC112" s="47"/>
      <c r="HD112" s="47"/>
      <c r="HE112" s="47"/>
      <c r="HF112" s="47"/>
      <c r="HG112" s="47"/>
      <c r="HH112" s="47"/>
      <c r="HI112" s="47"/>
      <c r="HJ112" s="47"/>
      <c r="HK112" s="47"/>
      <c r="HL112" s="47"/>
      <c r="HM112" s="47"/>
      <c r="HN112" s="47"/>
      <c r="HO112" s="47"/>
      <c r="HP112" s="47"/>
      <c r="HQ112" s="47"/>
      <c r="HR112" s="47"/>
      <c r="HS112" s="47"/>
      <c r="HT112" s="47"/>
      <c r="HU112" s="47"/>
      <c r="HV112" s="47"/>
      <c r="HW112" s="47"/>
      <c r="HX112" s="47"/>
      <c r="HY112" s="47"/>
      <c r="HZ112" s="47"/>
      <c r="IA112" s="47"/>
      <c r="IB112" s="47"/>
      <c r="IC112" s="47"/>
      <c r="ID112" s="47"/>
      <c r="IE112" s="47"/>
      <c r="IF112" s="47"/>
      <c r="IG112" s="47"/>
      <c r="IH112" s="47"/>
      <c r="II112" s="47"/>
      <c r="IJ112" s="47"/>
      <c r="IK112" s="47"/>
      <c r="IL112" s="47"/>
      <c r="IM112" s="47"/>
      <c r="IN112" s="47"/>
      <c r="IO112" s="47"/>
      <c r="IP112" s="47"/>
      <c r="IQ112" s="47"/>
      <c r="IR112" s="47"/>
      <c r="IS112" s="47"/>
      <c r="IT112" s="47"/>
      <c r="IU112" s="47"/>
      <c r="IV112" s="47"/>
      <c r="IW112" s="47"/>
      <c r="IX112" s="47"/>
      <c r="IY112" s="47"/>
      <c r="IZ112" s="47"/>
      <c r="JA112" s="47"/>
      <c r="JB112" s="47"/>
      <c r="JC112" s="47"/>
      <c r="JD112" s="47"/>
      <c r="JE112" s="47"/>
      <c r="JF112" s="47"/>
      <c r="JG112" s="47"/>
      <c r="JH112" s="47"/>
      <c r="JI112" s="47"/>
      <c r="JJ112" s="47"/>
      <c r="JK112" s="47"/>
      <c r="JL112" s="47"/>
      <c r="JM112" s="47"/>
      <c r="JN112" s="47"/>
      <c r="JO112" s="47"/>
      <c r="JP112" s="47"/>
      <c r="JQ112" s="47"/>
      <c r="JR112" s="47"/>
      <c r="JS112" s="47"/>
      <c r="JT112" s="47"/>
      <c r="JU112" s="47"/>
      <c r="JV112" s="47"/>
      <c r="JW112" s="47"/>
      <c r="JX112" s="47"/>
      <c r="JY112" s="47"/>
      <c r="JZ112" s="47"/>
      <c r="KA112" s="47"/>
      <c r="KB112" s="47"/>
      <c r="KC112" s="47"/>
      <c r="KD112" s="47"/>
      <c r="KE112" s="47"/>
      <c r="KF112" s="47"/>
      <c r="KG112" s="47"/>
      <c r="KH112" s="47"/>
      <c r="KI112" s="47"/>
      <c r="KJ112" s="47"/>
      <c r="KK112" s="47"/>
      <c r="KL112" s="47"/>
      <c r="KM112" s="47"/>
      <c r="KN112" s="47"/>
      <c r="KO112" s="47"/>
      <c r="KP112" s="47"/>
      <c r="KQ112" s="47"/>
      <c r="KR112" s="47"/>
      <c r="KS112" s="47"/>
      <c r="KT112" s="47"/>
      <c r="KU112" s="47"/>
      <c r="KV112" s="47"/>
      <c r="KW112" s="47"/>
      <c r="KX112" s="47"/>
      <c r="KY112" s="47"/>
      <c r="KZ112" s="47"/>
      <c r="LA112" s="47"/>
      <c r="LB112" s="47"/>
      <c r="LC112" s="47"/>
      <c r="LD112" s="47"/>
      <c r="LE112" s="47"/>
      <c r="LF112" s="47"/>
      <c r="LG112" s="47"/>
      <c r="LH112" s="47"/>
      <c r="LI112" s="47"/>
      <c r="LJ112" s="47"/>
      <c r="LK112" s="47"/>
      <c r="LL112" s="47"/>
      <c r="LM112" s="47"/>
      <c r="LN112" s="47"/>
      <c r="LO112" s="47"/>
      <c r="LP112" s="47"/>
      <c r="LQ112" s="47"/>
      <c r="LR112" s="47"/>
      <c r="LS112" s="47"/>
      <c r="LT112" s="47"/>
      <c r="LU112" s="47"/>
      <c r="LV112" s="47"/>
      <c r="LW112" s="47"/>
      <c r="LX112" s="47"/>
      <c r="LY112" s="47"/>
      <c r="LZ112" s="47"/>
      <c r="MA112" s="47"/>
      <c r="MB112" s="47"/>
      <c r="MC112" s="47"/>
      <c r="MD112" s="47"/>
      <c r="ME112" s="47"/>
      <c r="MF112" s="47"/>
      <c r="MG112" s="47"/>
      <c r="MH112" s="47"/>
      <c r="MI112" s="47"/>
      <c r="MJ112" s="47"/>
      <c r="MK112" s="47"/>
      <c r="ML112" s="47"/>
      <c r="MM112" s="47"/>
      <c r="MN112" s="47"/>
      <c r="MO112" s="47"/>
      <c r="MP112" s="47"/>
      <c r="MQ112" s="47"/>
      <c r="MR112" s="47"/>
      <c r="MS112" s="47"/>
      <c r="MT112" s="47"/>
      <c r="MU112" s="47"/>
      <c r="MV112" s="47"/>
      <c r="MW112" s="47"/>
      <c r="MX112" s="47"/>
      <c r="MY112" s="47"/>
      <c r="MZ112" s="47"/>
      <c r="NA112" s="47"/>
      <c r="NB112" s="47"/>
      <c r="NC112" s="47"/>
      <c r="ND112" s="47"/>
      <c r="NE112" s="47"/>
      <c r="NF112" s="47"/>
      <c r="NG112" s="47"/>
      <c r="NH112" s="47"/>
      <c r="NI112" s="47"/>
      <c r="NJ112" s="47"/>
      <c r="NK112" s="47"/>
      <c r="NL112" s="47"/>
      <c r="NM112" s="47"/>
      <c r="NN112" s="47"/>
      <c r="NO112" s="47"/>
      <c r="NP112" s="47"/>
      <c r="NQ112" s="47"/>
      <c r="NR112" s="47"/>
      <c r="NS112" s="47"/>
      <c r="NT112" s="47"/>
      <c r="NU112" s="47"/>
      <c r="NV112" s="47"/>
      <c r="NW112" s="47"/>
      <c r="NX112" s="47"/>
      <c r="NY112" s="47"/>
      <c r="NZ112" s="47"/>
      <c r="OA112" s="47"/>
      <c r="OB112" s="47"/>
      <c r="OC112" s="47"/>
      <c r="OD112" s="47"/>
      <c r="OE112" s="47"/>
      <c r="OF112" s="47"/>
      <c r="OG112" s="47"/>
      <c r="OH112" s="47"/>
      <c r="OI112" s="47"/>
      <c r="OJ112" s="47"/>
      <c r="OK112" s="47"/>
      <c r="OL112" s="47"/>
      <c r="OM112" s="47"/>
      <c r="ON112" s="47"/>
      <c r="OO112" s="47"/>
      <c r="OP112" s="47"/>
      <c r="OQ112" s="47"/>
      <c r="OR112" s="47"/>
      <c r="OS112" s="47"/>
      <c r="OT112" s="47"/>
      <c r="OU112" s="47"/>
      <c r="OV112" s="47"/>
      <c r="OW112" s="47"/>
      <c r="OX112" s="47"/>
      <c r="OY112" s="47"/>
      <c r="OZ112" s="47"/>
      <c r="PA112" s="47"/>
      <c r="PB112" s="47"/>
      <c r="PC112" s="47"/>
      <c r="PD112" s="47"/>
      <c r="PE112" s="47"/>
      <c r="PF112" s="47"/>
      <c r="PG112" s="47"/>
      <c r="PH112" s="47"/>
      <c r="PI112" s="47"/>
      <c r="PJ112" s="47"/>
      <c r="PK112" s="47"/>
      <c r="PL112" s="47"/>
      <c r="PM112" s="47"/>
      <c r="PN112" s="47"/>
      <c r="PO112" s="47"/>
      <c r="PP112" s="47"/>
      <c r="PQ112" s="47"/>
      <c r="PR112" s="47"/>
      <c r="PS112" s="47"/>
      <c r="PT112" s="47"/>
      <c r="PU112" s="47"/>
      <c r="PV112" s="47"/>
      <c r="PW112" s="47"/>
      <c r="PX112" s="47"/>
      <c r="PY112" s="47"/>
      <c r="PZ112" s="47"/>
      <c r="QA112" s="47"/>
      <c r="QB112" s="47"/>
      <c r="QC112" s="47"/>
      <c r="QD112" s="47"/>
      <c r="QE112" s="47"/>
      <c r="QF112" s="47"/>
      <c r="QG112" s="47"/>
      <c r="QH112" s="47"/>
      <c r="QI112" s="47"/>
      <c r="QJ112" s="47"/>
      <c r="QK112" s="47"/>
      <c r="QL112" s="47"/>
      <c r="QM112" s="47"/>
      <c r="QN112" s="47"/>
      <c r="QO112" s="47"/>
      <c r="QP112" s="47"/>
      <c r="QQ112" s="47"/>
      <c r="QR112" s="47"/>
      <c r="QS112" s="47"/>
      <c r="QT112" s="47"/>
      <c r="QU112" s="47"/>
      <c r="QV112" s="47"/>
      <c r="QW112" s="47"/>
      <c r="QX112" s="47"/>
      <c r="QY112" s="47"/>
      <c r="QZ112" s="47"/>
      <c r="RA112" s="47"/>
      <c r="RB112" s="47"/>
      <c r="RC112" s="47"/>
      <c r="RD112" s="47"/>
      <c r="RE112" s="47"/>
      <c r="RF112" s="47"/>
      <c r="RG112" s="47"/>
      <c r="RH112" s="47"/>
      <c r="RI112" s="47"/>
      <c r="RJ112" s="47"/>
      <c r="RK112" s="47"/>
      <c r="RL112" s="47"/>
      <c r="RM112" s="47"/>
      <c r="RN112" s="47"/>
      <c r="RO112" s="47"/>
      <c r="RP112" s="47"/>
      <c r="RQ112" s="47"/>
      <c r="RR112" s="47"/>
      <c r="RS112" s="47"/>
      <c r="RT112" s="47"/>
      <c r="RU112" s="47"/>
      <c r="RV112" s="47"/>
      <c r="RW112" s="47"/>
      <c r="RX112" s="47"/>
      <c r="RY112" s="47"/>
      <c r="RZ112" s="47"/>
      <c r="SA112" s="47"/>
      <c r="SB112" s="47"/>
      <c r="SC112" s="47"/>
      <c r="SD112" s="47"/>
      <c r="SE112" s="47"/>
      <c r="SF112" s="47"/>
      <c r="SG112" s="47"/>
      <c r="SH112" s="47"/>
      <c r="SI112" s="47"/>
      <c r="SJ112" s="47"/>
      <c r="SK112" s="47"/>
      <c r="SL112" s="47"/>
      <c r="SM112" s="47"/>
      <c r="SN112" s="47"/>
      <c r="SO112" s="47"/>
      <c r="SP112" s="47"/>
      <c r="SQ112" s="47"/>
      <c r="SR112" s="47"/>
      <c r="SS112" s="47"/>
      <c r="ST112" s="47"/>
      <c r="SU112" s="47"/>
      <c r="SV112" s="47"/>
      <c r="SW112" s="47"/>
      <c r="SX112" s="47"/>
      <c r="SY112" s="47"/>
      <c r="SZ112" s="47"/>
      <c r="TA112" s="47"/>
      <c r="TB112" s="47"/>
      <c r="TC112" s="47"/>
      <c r="TD112" s="47"/>
      <c r="TE112" s="47"/>
      <c r="TF112" s="47"/>
      <c r="TG112" s="47"/>
      <c r="TH112" s="47"/>
      <c r="TI112" s="47"/>
      <c r="TJ112" s="47"/>
      <c r="TK112" s="47"/>
      <c r="TL112" s="47"/>
      <c r="TM112" s="47"/>
      <c r="TN112" s="47"/>
      <c r="TO112" s="47"/>
      <c r="TP112" s="47"/>
      <c r="TQ112" s="47"/>
      <c r="TR112" s="47"/>
      <c r="TS112" s="47"/>
      <c r="TT112" s="47"/>
      <c r="TU112" s="47"/>
      <c r="TV112" s="47"/>
      <c r="TW112" s="47"/>
      <c r="TX112" s="47"/>
      <c r="TY112" s="47"/>
      <c r="TZ112" s="47"/>
      <c r="UA112" s="47"/>
      <c r="UB112" s="47"/>
      <c r="UC112" s="47"/>
      <c r="UD112" s="47"/>
      <c r="UE112" s="47"/>
      <c r="UF112" s="47"/>
      <c r="UG112" s="47"/>
      <c r="UH112" s="47"/>
      <c r="UI112" s="47"/>
      <c r="UJ112" s="47"/>
      <c r="UK112" s="47"/>
      <c r="UL112" s="47"/>
      <c r="UM112" s="47"/>
      <c r="UN112" s="47"/>
      <c r="UO112" s="47"/>
      <c r="UP112" s="47"/>
      <c r="UQ112" s="47"/>
      <c r="UR112" s="47"/>
      <c r="US112" s="47"/>
      <c r="UT112" s="47"/>
      <c r="UU112" s="47"/>
      <c r="UV112" s="47"/>
      <c r="UW112" s="47"/>
      <c r="UX112" s="47"/>
      <c r="UY112" s="47"/>
      <c r="UZ112" s="47"/>
      <c r="VA112" s="47"/>
      <c r="VB112" s="47"/>
      <c r="VC112" s="47"/>
      <c r="VD112" s="47"/>
      <c r="VE112" s="47"/>
      <c r="VF112" s="47"/>
      <c r="VG112" s="47"/>
      <c r="VH112" s="47"/>
      <c r="VI112" s="47"/>
      <c r="VJ112" s="47"/>
      <c r="VK112" s="47"/>
      <c r="VL112" s="47"/>
      <c r="VM112" s="47"/>
      <c r="VN112" s="47"/>
      <c r="VO112" s="47"/>
      <c r="VP112" s="47"/>
      <c r="VQ112" s="47"/>
      <c r="VR112" s="47"/>
      <c r="VS112" s="47"/>
      <c r="VT112" s="47"/>
      <c r="VU112" s="47"/>
      <c r="VV112" s="47"/>
      <c r="VW112" s="47"/>
      <c r="VX112" s="47"/>
      <c r="VY112" s="47"/>
      <c r="VZ112" s="47"/>
      <c r="WA112" s="47"/>
      <c r="WB112" s="47"/>
      <c r="WC112" s="47"/>
      <c r="WD112" s="47"/>
      <c r="WE112" s="47"/>
      <c r="WF112" s="47"/>
      <c r="WG112" s="47"/>
      <c r="WH112" s="47"/>
      <c r="WI112" s="47"/>
      <c r="WJ112" s="47"/>
      <c r="WK112" s="47"/>
      <c r="WL112" s="47"/>
      <c r="WM112" s="47"/>
      <c r="WN112" s="47"/>
      <c r="WO112" s="47"/>
      <c r="WP112" s="47"/>
      <c r="WQ112" s="47"/>
      <c r="WR112" s="47"/>
      <c r="WS112" s="47"/>
      <c r="WT112" s="47"/>
      <c r="WU112" s="47"/>
      <c r="WV112" s="47"/>
      <c r="WW112" s="47"/>
      <c r="WX112" s="47"/>
      <c r="WY112" s="47"/>
      <c r="WZ112" s="47"/>
      <c r="XA112" s="47"/>
      <c r="XB112" s="47"/>
      <c r="XC112" s="47"/>
      <c r="XD112" s="47"/>
      <c r="XE112" s="47"/>
      <c r="XF112" s="47"/>
      <c r="XG112" s="47"/>
      <c r="XH112" s="47"/>
      <c r="XI112" s="47"/>
      <c r="XJ112" s="47"/>
      <c r="XK112" s="47"/>
      <c r="XL112" s="47"/>
      <c r="XM112" s="47"/>
      <c r="XN112" s="47"/>
      <c r="XO112" s="47"/>
      <c r="XP112" s="47"/>
      <c r="XQ112" s="47"/>
      <c r="XR112" s="47"/>
      <c r="XS112" s="47"/>
      <c r="XT112" s="47"/>
      <c r="XU112" s="47"/>
      <c r="XV112" s="47"/>
      <c r="XW112" s="47"/>
      <c r="XX112" s="47"/>
      <c r="XY112" s="47"/>
      <c r="XZ112" s="47"/>
      <c r="YA112" s="47"/>
      <c r="YB112" s="47"/>
      <c r="YC112" s="47"/>
      <c r="YD112" s="47"/>
      <c r="YE112" s="47"/>
      <c r="YF112" s="47"/>
      <c r="YG112" s="47"/>
      <c r="YH112" s="47"/>
      <c r="YI112" s="47"/>
      <c r="YJ112" s="47"/>
      <c r="YK112" s="47"/>
      <c r="YL112" s="47"/>
      <c r="YM112" s="47"/>
      <c r="YN112" s="47"/>
      <c r="YO112" s="47"/>
      <c r="YP112" s="47"/>
      <c r="YQ112" s="47"/>
      <c r="YR112" s="47"/>
      <c r="YS112" s="47"/>
      <c r="YT112" s="47"/>
      <c r="YU112" s="47"/>
      <c r="YV112" s="47"/>
      <c r="YW112" s="47"/>
      <c r="YX112" s="47"/>
      <c r="YY112" s="47"/>
      <c r="YZ112" s="47"/>
      <c r="ZA112" s="47"/>
      <c r="ZB112" s="47"/>
      <c r="ZC112" s="47"/>
      <c r="ZD112" s="47"/>
      <c r="ZE112" s="47"/>
      <c r="ZF112" s="47"/>
      <c r="ZG112" s="47"/>
      <c r="ZH112" s="47"/>
      <c r="ZI112" s="47"/>
      <c r="ZJ112" s="47"/>
      <c r="ZK112" s="47"/>
      <c r="ZL112" s="47"/>
      <c r="ZM112" s="47"/>
      <c r="ZN112" s="47"/>
      <c r="ZO112" s="47"/>
      <c r="ZP112" s="47"/>
      <c r="ZQ112" s="47"/>
      <c r="ZR112" s="47"/>
      <c r="ZS112" s="47"/>
      <c r="ZT112" s="47"/>
      <c r="ZU112" s="47"/>
      <c r="ZV112" s="47"/>
      <c r="ZW112" s="47"/>
      <c r="ZX112" s="47"/>
      <c r="ZY112" s="47"/>
      <c r="ZZ112" s="47"/>
      <c r="AAA112" s="47"/>
      <c r="AAB112" s="47"/>
      <c r="AAC112" s="47"/>
      <c r="AAD112" s="47"/>
      <c r="AAE112" s="47"/>
      <c r="AAF112" s="47"/>
      <c r="AAG112" s="47"/>
      <c r="AAH112" s="47"/>
      <c r="AAI112" s="47"/>
      <c r="AAJ112" s="47"/>
      <c r="AAK112" s="47"/>
      <c r="AAL112" s="47"/>
      <c r="AAM112" s="47"/>
      <c r="AAN112" s="47"/>
      <c r="AAO112" s="47"/>
      <c r="AAP112" s="47"/>
      <c r="AAQ112" s="47"/>
      <c r="AAR112" s="47"/>
      <c r="AAS112" s="47"/>
      <c r="AAT112" s="47"/>
      <c r="AAU112" s="47"/>
      <c r="AAV112" s="47"/>
      <c r="AAW112" s="47"/>
      <c r="AAX112" s="47"/>
      <c r="AAY112" s="47"/>
      <c r="AAZ112" s="47"/>
      <c r="ABA112" s="47"/>
      <c r="ABB112" s="47"/>
      <c r="ABC112" s="47"/>
      <c r="ABD112" s="47"/>
      <c r="ABE112" s="47"/>
      <c r="ABF112" s="47"/>
      <c r="ABG112" s="47"/>
      <c r="ABH112" s="47"/>
      <c r="ABI112" s="47"/>
      <c r="ABJ112" s="47"/>
      <c r="ABK112" s="47"/>
      <c r="ABL112" s="47"/>
      <c r="ABM112" s="47"/>
      <c r="ABN112" s="47"/>
      <c r="ABO112" s="47"/>
      <c r="ABP112" s="47"/>
      <c r="ABQ112" s="47"/>
      <c r="ABR112" s="47"/>
      <c r="ABS112" s="47"/>
      <c r="ABT112" s="47"/>
      <c r="ABU112" s="47"/>
      <c r="ABV112" s="47"/>
      <c r="ABW112" s="47"/>
      <c r="ABX112" s="47"/>
      <c r="ABY112" s="47"/>
      <c r="ABZ112" s="47"/>
      <c r="ACA112" s="47"/>
      <c r="ACB112" s="47"/>
      <c r="ACC112" s="47"/>
      <c r="ACD112" s="47"/>
      <c r="ACE112" s="47"/>
      <c r="ACF112" s="47"/>
      <c r="ACG112" s="47"/>
      <c r="ACH112" s="47"/>
      <c r="ACI112" s="47"/>
      <c r="ACJ112" s="47"/>
      <c r="ACK112" s="47"/>
      <c r="ACL112" s="47"/>
      <c r="ACM112" s="47"/>
      <c r="ACN112" s="47"/>
      <c r="ACO112" s="47"/>
      <c r="ACP112" s="47"/>
      <c r="ACQ112" s="47"/>
      <c r="ACR112" s="47"/>
      <c r="ACS112" s="47"/>
      <c r="ACT112" s="47"/>
      <c r="ACU112" s="47"/>
      <c r="ACV112" s="47"/>
      <c r="ACW112" s="47"/>
      <c r="ACX112" s="47"/>
      <c r="ACY112" s="47"/>
      <c r="ACZ112" s="47"/>
      <c r="ADA112" s="47"/>
      <c r="ADB112" s="47"/>
      <c r="ADC112" s="47"/>
      <c r="ADD112" s="47"/>
      <c r="ADE112" s="47"/>
      <c r="ADF112" s="47"/>
      <c r="ADG112" s="47"/>
      <c r="ADH112" s="47"/>
      <c r="ADI112" s="47"/>
      <c r="ADJ112" s="47"/>
      <c r="ADK112" s="47"/>
      <c r="ADL112" s="47"/>
      <c r="ADM112" s="47"/>
      <c r="ADN112" s="47"/>
      <c r="ADO112" s="47"/>
      <c r="ADP112" s="47"/>
      <c r="ADQ112" s="47"/>
      <c r="ADR112" s="47"/>
      <c r="ADS112" s="47"/>
      <c r="ADT112" s="47"/>
      <c r="ADU112" s="47"/>
      <c r="ADV112" s="47"/>
      <c r="ADW112" s="47"/>
      <c r="ADX112" s="47"/>
      <c r="ADY112" s="47"/>
      <c r="ADZ112" s="47"/>
      <c r="AEA112" s="47"/>
      <c r="AEB112" s="47"/>
      <c r="AEC112" s="47"/>
      <c r="AED112" s="47"/>
      <c r="AEE112" s="47"/>
      <c r="AEF112" s="47"/>
      <c r="AEG112" s="47"/>
      <c r="AEH112" s="47"/>
      <c r="AEI112" s="47"/>
      <c r="AEJ112" s="47"/>
      <c r="AEK112" s="47"/>
      <c r="AEL112" s="47"/>
      <c r="AEM112" s="47"/>
      <c r="AEN112" s="47"/>
      <c r="AEO112" s="47"/>
      <c r="AEP112" s="47"/>
      <c r="AEQ112" s="47"/>
      <c r="AER112" s="47"/>
      <c r="AES112" s="47"/>
      <c r="AET112" s="47"/>
      <c r="AEU112" s="47"/>
      <c r="AEV112" s="47"/>
      <c r="AEW112" s="47"/>
      <c r="AEX112" s="47"/>
      <c r="AEY112" s="47"/>
      <c r="AEZ112" s="47"/>
      <c r="AFA112" s="47"/>
      <c r="AFB112" s="47"/>
      <c r="AFC112" s="47"/>
      <c r="AFD112" s="47"/>
      <c r="AFE112" s="47"/>
      <c r="AFF112" s="47"/>
      <c r="AFG112" s="47"/>
      <c r="AFH112" s="47"/>
      <c r="AFI112" s="47"/>
      <c r="AFJ112" s="47"/>
      <c r="AFK112" s="47"/>
      <c r="AFL112" s="47"/>
      <c r="AFM112" s="47"/>
      <c r="AFN112" s="47"/>
      <c r="AFO112" s="47"/>
      <c r="AFP112" s="47"/>
      <c r="AFQ112" s="47"/>
      <c r="AFR112" s="47"/>
      <c r="AFS112" s="47"/>
      <c r="AFT112" s="47"/>
      <c r="AFU112" s="47"/>
      <c r="AFV112" s="47"/>
      <c r="AFW112" s="47"/>
      <c r="AFX112" s="47"/>
      <c r="AFY112" s="47"/>
      <c r="AFZ112" s="47"/>
      <c r="AGA112" s="47"/>
      <c r="AGB112" s="47"/>
      <c r="AGC112" s="47"/>
      <c r="AGD112" s="47"/>
      <c r="AGE112" s="47"/>
      <c r="AGF112" s="47"/>
      <c r="AGG112" s="47"/>
      <c r="AGH112" s="47"/>
      <c r="AGI112" s="47"/>
      <c r="AGJ112" s="47"/>
      <c r="AGK112" s="47"/>
      <c r="AGL112" s="47"/>
      <c r="AGM112" s="47"/>
      <c r="AGN112" s="47"/>
      <c r="AGO112" s="47"/>
      <c r="AGP112" s="47"/>
      <c r="AGQ112" s="47"/>
      <c r="AGR112" s="47"/>
      <c r="AGS112" s="47"/>
      <c r="AGT112" s="47"/>
      <c r="AGU112" s="47"/>
      <c r="AGV112" s="47"/>
      <c r="AGW112" s="47"/>
      <c r="AGX112" s="47"/>
      <c r="AGY112" s="47"/>
      <c r="AGZ112" s="47"/>
      <c r="AHA112" s="47"/>
      <c r="AHB112" s="47"/>
      <c r="AHC112" s="47"/>
      <c r="AHD112" s="47"/>
      <c r="AHE112" s="47"/>
      <c r="AHF112" s="47"/>
      <c r="AHG112" s="47"/>
      <c r="AHH112" s="47"/>
      <c r="AHI112" s="47"/>
      <c r="AHJ112" s="47"/>
      <c r="AHK112" s="47"/>
      <c r="AHL112" s="47"/>
      <c r="AHM112" s="47"/>
      <c r="AHN112" s="47"/>
      <c r="AHO112" s="47"/>
      <c r="AHP112" s="47"/>
      <c r="AHQ112" s="47"/>
      <c r="AHR112" s="47"/>
      <c r="AHS112" s="47"/>
      <c r="AHT112" s="47"/>
      <c r="AHU112" s="47"/>
      <c r="AHV112" s="47"/>
      <c r="AHW112" s="47"/>
      <c r="AHX112" s="47"/>
      <c r="AHY112" s="47"/>
      <c r="AHZ112" s="47"/>
      <c r="AIA112" s="47"/>
      <c r="AIB112" s="47"/>
      <c r="AIC112" s="47"/>
      <c r="AID112" s="47"/>
      <c r="AIE112" s="47"/>
      <c r="AIF112" s="47"/>
      <c r="AIG112" s="47"/>
      <c r="AIH112" s="47"/>
      <c r="AII112" s="47"/>
      <c r="AIJ112" s="47"/>
      <c r="AIK112" s="47"/>
      <c r="AIL112" s="47"/>
      <c r="AIM112" s="47"/>
      <c r="AIN112" s="47"/>
      <c r="AIO112" s="47"/>
      <c r="AIP112" s="47"/>
      <c r="AIQ112" s="47"/>
      <c r="AIR112" s="47"/>
      <c r="AIS112" s="47"/>
      <c r="AIT112" s="47"/>
      <c r="AIU112" s="47"/>
      <c r="AIV112" s="47"/>
      <c r="AIW112" s="47"/>
      <c r="AIX112" s="47"/>
      <c r="AIY112" s="47"/>
      <c r="AIZ112" s="47"/>
      <c r="AJA112" s="47"/>
      <c r="AJB112" s="47"/>
      <c r="AJC112" s="47"/>
      <c r="AJD112" s="47"/>
      <c r="AJE112" s="47"/>
      <c r="AJF112" s="47"/>
      <c r="AJG112" s="47"/>
      <c r="AJH112" s="47"/>
      <c r="AJI112" s="47"/>
      <c r="AJJ112" s="47"/>
      <c r="AJK112" s="47"/>
      <c r="AJL112" s="47"/>
      <c r="AJM112" s="47"/>
      <c r="AJN112" s="47"/>
      <c r="AJO112" s="47"/>
      <c r="AJP112" s="47"/>
      <c r="AJQ112" s="47"/>
      <c r="AJR112" s="47"/>
      <c r="AJS112" s="47"/>
      <c r="AJT112" s="47"/>
      <c r="AJU112" s="47"/>
      <c r="AJV112" s="47"/>
      <c r="AJW112" s="47"/>
      <c r="AJX112" s="47"/>
      <c r="AJY112" s="47"/>
      <c r="AJZ112" s="47"/>
      <c r="AKA112" s="47"/>
      <c r="AKB112" s="47"/>
      <c r="AKC112" s="47"/>
      <c r="AKD112" s="47"/>
      <c r="AKE112" s="47"/>
      <c r="AKF112" s="47"/>
      <c r="AKG112" s="47"/>
      <c r="AKH112" s="47"/>
      <c r="AKI112" s="47"/>
      <c r="AKJ112" s="47"/>
      <c r="AKK112" s="47"/>
      <c r="AKL112" s="47"/>
      <c r="AKM112" s="47"/>
      <c r="AKN112" s="47"/>
      <c r="AKO112" s="47"/>
      <c r="AKP112" s="47"/>
      <c r="AKQ112" s="47"/>
      <c r="AKR112" s="47"/>
      <c r="AKS112" s="47"/>
      <c r="AKT112" s="47"/>
      <c r="AKU112" s="47"/>
      <c r="AKV112" s="47"/>
      <c r="AKW112" s="47"/>
      <c r="AKX112" s="47"/>
      <c r="AKY112" s="47"/>
      <c r="AKZ112" s="47"/>
      <c r="ALA112" s="47"/>
      <c r="ALB112" s="47"/>
      <c r="ALC112" s="47"/>
      <c r="ALD112" s="47"/>
      <c r="ALE112" s="47"/>
      <c r="ALF112" s="47"/>
      <c r="ALG112" s="47"/>
      <c r="ALH112" s="47"/>
      <c r="ALI112" s="47"/>
      <c r="ALJ112" s="47"/>
      <c r="ALK112" s="47"/>
      <c r="ALL112" s="47"/>
      <c r="ALM112" s="47"/>
      <c r="ALN112" s="47"/>
      <c r="ALO112" s="47"/>
      <c r="ALP112" s="47"/>
      <c r="ALQ112" s="47"/>
      <c r="ALR112" s="47"/>
      <c r="ALS112" s="47"/>
      <c r="ALT112" s="47"/>
      <c r="ALU112" s="47"/>
      <c r="ALV112" s="47"/>
      <c r="ALW112" s="47"/>
      <c r="ALX112" s="47"/>
      <c r="ALY112" s="47"/>
      <c r="ALZ112" s="47"/>
      <c r="AMA112" s="47"/>
      <c r="AMB112" s="47"/>
      <c r="AMC112" s="47"/>
      <c r="AMD112" s="47"/>
      <c r="AME112" s="47"/>
      <c r="AMF112" s="47"/>
      <c r="AMG112" s="47"/>
      <c r="AMH112" s="47"/>
      <c r="AMI112" s="47"/>
      <c r="AMJ112" s="47"/>
    </row>
    <row r="113" spans="2:11" x14ac:dyDescent="0.25">
      <c r="B113" s="268"/>
      <c r="C113" s="250" t="s">
        <v>97</v>
      </c>
      <c r="D113" s="245">
        <v>5000</v>
      </c>
      <c r="E113" s="140">
        <v>6900</v>
      </c>
      <c r="F113" s="140">
        <v>3450</v>
      </c>
      <c r="G113" s="139">
        <v>5000</v>
      </c>
      <c r="H113" s="140">
        <f t="shared" si="16"/>
        <v>0</v>
      </c>
      <c r="I113" s="139">
        <v>5000</v>
      </c>
      <c r="J113" s="144">
        <f t="shared" si="12"/>
        <v>0</v>
      </c>
      <c r="K113" s="67" t="s">
        <v>10</v>
      </c>
    </row>
    <row r="114" spans="2:11" ht="15.75" thickBot="1" x14ac:dyDescent="0.3">
      <c r="B114" s="268"/>
      <c r="C114" s="251" t="s">
        <v>98</v>
      </c>
      <c r="D114" s="246">
        <v>0</v>
      </c>
      <c r="E114" s="238">
        <v>0</v>
      </c>
      <c r="F114" s="238">
        <v>0</v>
      </c>
      <c r="G114" s="143">
        <v>0</v>
      </c>
      <c r="H114" s="146">
        <f t="shared" si="16"/>
        <v>0</v>
      </c>
      <c r="I114" s="143">
        <v>0</v>
      </c>
      <c r="J114" s="146">
        <f t="shared" si="12"/>
        <v>0</v>
      </c>
      <c r="K114" s="31" t="s">
        <v>10</v>
      </c>
    </row>
    <row r="115" spans="2:11" ht="15.75" thickBot="1" x14ac:dyDescent="0.3">
      <c r="B115" s="122" t="s">
        <v>56</v>
      </c>
      <c r="C115" s="248" t="s">
        <v>99</v>
      </c>
      <c r="D115" s="20">
        <v>82429.8</v>
      </c>
      <c r="E115" s="20">
        <v>107661</v>
      </c>
      <c r="F115" s="20">
        <v>40213.4</v>
      </c>
      <c r="G115" s="20">
        <v>104340.8</v>
      </c>
      <c r="H115" s="20">
        <f t="shared" si="16"/>
        <v>21911</v>
      </c>
      <c r="I115" s="20">
        <v>99095.7</v>
      </c>
      <c r="J115" s="20">
        <f t="shared" si="12"/>
        <v>-5245.1000000000058</v>
      </c>
      <c r="K115" s="124">
        <f>I115/E115</f>
        <v>0.92044194276478941</v>
      </c>
    </row>
    <row r="116" spans="2:11" ht="15.75" thickBot="1" x14ac:dyDescent="0.3">
      <c r="B116" s="157"/>
      <c r="C116" s="156"/>
      <c r="D116" s="160"/>
      <c r="E116" s="159"/>
      <c r="F116" s="159"/>
      <c r="G116" s="158"/>
      <c r="H116" s="154"/>
      <c r="I116" s="158"/>
      <c r="J116" s="154"/>
      <c r="K116" s="155"/>
    </row>
    <row r="117" spans="2:11" ht="16.5" thickBot="1" x14ac:dyDescent="0.3">
      <c r="B117" s="161"/>
      <c r="C117" s="162" t="s">
        <v>100</v>
      </c>
      <c r="D117" s="223">
        <f>D115+D102+D81+D80++D79+D78+D77+D76+D75+D74+D73+D72+D71+D70+D69+D68+D67+D66+D65+D64+D63</f>
        <v>1303690.5999999999</v>
      </c>
      <c r="E117" s="163">
        <f>E115+E102+E81+E80+E79+E78+E77+E76+E75+E74+E73+E72+E71+E70+E69+E68+E67+E66+E65+E64+E63</f>
        <v>1587187.0999999999</v>
      </c>
      <c r="F117" s="163">
        <f>F115+F102+F81+F80++F79+F78+F77+F76+F75+F74+F73+F72+F71+F70+F69+F68+F67+F66+F64+F63</f>
        <v>550033.6</v>
      </c>
      <c r="G117" s="163">
        <f>G115+G102+G81+G80++G79+G78+G77+G76+G75+G74+G73+G72+G71+G70+G69+G68+G67+G66+G65+G64+G63</f>
        <v>1677861.5</v>
      </c>
      <c r="H117" s="163">
        <f>SUM(G117-D117)</f>
        <v>374170.90000000014</v>
      </c>
      <c r="I117" s="163">
        <f>I115+I102+I81+I80++I79+I78+I77+I76+I75+I74+I73+I72+I71+I70+I69+I68+I67+I66+I65+I64+I63</f>
        <v>1562487.0999999999</v>
      </c>
      <c r="J117" s="163">
        <f>J102+J81+J80++J79+J78+J77+J76+J75+J74+J73+J72+J71+J70+J69+J68+J67+J66+J64+J63</f>
        <v>-110129.29999999999</v>
      </c>
      <c r="K117" s="241">
        <f>I117/E117</f>
        <v>0.98443787755079415</v>
      </c>
    </row>
    <row r="118" spans="2:11" x14ac:dyDescent="0.25">
      <c r="B118" s="161"/>
      <c r="C118" s="164" t="s">
        <v>101</v>
      </c>
      <c r="D118" s="52">
        <v>0</v>
      </c>
      <c r="E118" s="52">
        <v>0</v>
      </c>
      <c r="F118" s="165"/>
      <c r="G118" s="52">
        <v>0</v>
      </c>
      <c r="H118" s="135">
        <f>SUM(G118-D118)</f>
        <v>0</v>
      </c>
      <c r="I118" s="52">
        <v>0</v>
      </c>
      <c r="J118" s="136">
        <f>I118-G118</f>
        <v>0</v>
      </c>
      <c r="K118" s="137">
        <v>0</v>
      </c>
    </row>
    <row r="119" spans="2:11" x14ac:dyDescent="0.25">
      <c r="B119" s="161"/>
      <c r="C119" s="166" t="s">
        <v>102</v>
      </c>
      <c r="D119" s="215">
        <v>0</v>
      </c>
      <c r="E119" s="167">
        <v>0</v>
      </c>
      <c r="F119" s="168"/>
      <c r="G119" s="215">
        <v>0</v>
      </c>
      <c r="H119" s="139">
        <v>0</v>
      </c>
      <c r="I119" s="215">
        <v>0</v>
      </c>
      <c r="J119" s="141">
        <f>I119-G119</f>
        <v>0</v>
      </c>
      <c r="K119" s="67">
        <v>0</v>
      </c>
    </row>
    <row r="120" spans="2:11" ht="15.75" thickBot="1" x14ac:dyDescent="0.3">
      <c r="C120" s="253" t="s">
        <v>103</v>
      </c>
      <c r="D120" s="169">
        <v>49170</v>
      </c>
      <c r="E120" s="169">
        <v>49170</v>
      </c>
      <c r="F120" s="170"/>
      <c r="G120" s="252">
        <v>7681</v>
      </c>
      <c r="H120" s="148">
        <v>0</v>
      </c>
      <c r="I120" s="252">
        <v>7681</v>
      </c>
      <c r="J120" s="149">
        <f>I120-G120</f>
        <v>0</v>
      </c>
      <c r="K120" s="150">
        <f>I120/E120</f>
        <v>0.15621313809233273</v>
      </c>
    </row>
    <row r="121" spans="2:11" ht="16.5" thickBot="1" x14ac:dyDescent="0.3">
      <c r="C121" s="171" t="s">
        <v>104</v>
      </c>
      <c r="D121" s="172">
        <f>D117+D118+D119+D120</f>
        <v>1352860.5999999999</v>
      </c>
      <c r="E121" s="172">
        <f>E117+E118+E119+E120</f>
        <v>1636357.0999999999</v>
      </c>
      <c r="F121" s="172">
        <f>F117+F120</f>
        <v>550033.6</v>
      </c>
      <c r="G121" s="172">
        <f>G117+G118+G119+G120</f>
        <v>1685542.5</v>
      </c>
      <c r="H121" s="172">
        <f>H117+H120</f>
        <v>374170.90000000014</v>
      </c>
      <c r="I121" s="172">
        <f>I117+I118+I119+I120</f>
        <v>1570168.0999999999</v>
      </c>
      <c r="J121" s="173">
        <f>J117+J120</f>
        <v>-110129.29999999999</v>
      </c>
      <c r="K121" s="239">
        <f>I121/E121</f>
        <v>0.9595510050954037</v>
      </c>
    </row>
    <row r="122" spans="2:11" x14ac:dyDescent="0.25">
      <c r="C122" s="174" t="s">
        <v>105</v>
      </c>
      <c r="D122" s="224">
        <f>D29</f>
        <v>1000089.8</v>
      </c>
      <c r="E122" s="52">
        <v>1190548.2</v>
      </c>
      <c r="F122" s="52"/>
      <c r="G122" s="224">
        <v>1265801.5</v>
      </c>
      <c r="H122" s="135">
        <f>SUM(G122-D122)</f>
        <v>265711.69999999995</v>
      </c>
      <c r="I122" s="224">
        <f>I29</f>
        <v>1230457.1000000001</v>
      </c>
      <c r="J122" s="136">
        <f>I122-G122</f>
        <v>-35344.399999999907</v>
      </c>
      <c r="K122" s="137" t="s">
        <v>10</v>
      </c>
    </row>
    <row r="123" spans="2:11" x14ac:dyDescent="0.25">
      <c r="C123" s="166" t="s">
        <v>106</v>
      </c>
      <c r="D123" s="225">
        <f>D30</f>
        <v>303600.8</v>
      </c>
      <c r="E123" s="167">
        <v>396638.9</v>
      </c>
      <c r="F123" s="167"/>
      <c r="G123" s="225">
        <f>G30</f>
        <v>412060</v>
      </c>
      <c r="H123" s="140">
        <f>SUM(G123-D123)</f>
        <v>108459.20000000001</v>
      </c>
      <c r="I123" s="225">
        <f>I30</f>
        <v>332030</v>
      </c>
      <c r="J123" s="141">
        <f>I123-G123</f>
        <v>-80030</v>
      </c>
      <c r="K123" s="67" t="s">
        <v>10</v>
      </c>
    </row>
    <row r="124" spans="2:11" x14ac:dyDescent="0.25">
      <c r="C124" s="175" t="s">
        <v>107</v>
      </c>
      <c r="D124" s="167">
        <v>0</v>
      </c>
      <c r="E124" s="167">
        <v>0</v>
      </c>
      <c r="F124" s="167"/>
      <c r="G124" s="167">
        <v>0</v>
      </c>
      <c r="H124" s="140">
        <f>SUM(G124-D124)</f>
        <v>0</v>
      </c>
      <c r="I124" s="167">
        <v>0</v>
      </c>
      <c r="J124" s="141">
        <f>I124-G124</f>
        <v>0</v>
      </c>
      <c r="K124" s="67">
        <v>0</v>
      </c>
    </row>
    <row r="125" spans="2:11" ht="15.75" thickBot="1" x14ac:dyDescent="0.3">
      <c r="C125" s="176" t="s">
        <v>108</v>
      </c>
      <c r="D125" s="179">
        <f>D120+D119+D118</f>
        <v>49170</v>
      </c>
      <c r="E125" s="177">
        <f>E120+E119+E118</f>
        <v>49170</v>
      </c>
      <c r="F125" s="178"/>
      <c r="G125" s="254">
        <f>G120+G119+G118</f>
        <v>7681</v>
      </c>
      <c r="H125" s="180">
        <f>H120+H118</f>
        <v>0</v>
      </c>
      <c r="I125" s="254">
        <f>I120+I119+I118</f>
        <v>7681</v>
      </c>
      <c r="J125" s="181">
        <f>J120+J118</f>
        <v>0</v>
      </c>
      <c r="K125" s="240">
        <f>I125/E125</f>
        <v>0.15621313809233273</v>
      </c>
    </row>
    <row r="126" spans="2:11" x14ac:dyDescent="0.25"/>
    <row r="127" spans="2:11" x14ac:dyDescent="0.25">
      <c r="C127" s="182"/>
      <c r="D127" s="183"/>
      <c r="E127" s="183"/>
      <c r="F127" s="120"/>
      <c r="G127" s="183"/>
      <c r="H127" s="40"/>
    </row>
    <row r="128" spans="2:11" x14ac:dyDescent="0.25">
      <c r="C128" s="184"/>
      <c r="D128" s="185" t="s">
        <v>109</v>
      </c>
      <c r="E128" s="185" t="s">
        <v>143</v>
      </c>
      <c r="F128" s="185"/>
      <c r="G128" s="185"/>
      <c r="H128" s="186"/>
      <c r="K128" s="98"/>
    </row>
    <row r="129" spans="3:12" ht="15.75" thickBot="1" x14ac:dyDescent="0.3">
      <c r="C129" s="39"/>
      <c r="D129" s="42"/>
      <c r="E129" s="41" t="s">
        <v>133</v>
      </c>
      <c r="F129" s="39"/>
      <c r="G129" s="39"/>
      <c r="H129" s="39"/>
      <c r="K129" s="98"/>
    </row>
    <row r="130" spans="3:12" ht="15.75" thickBot="1" x14ac:dyDescent="0.3">
      <c r="C130" s="39"/>
      <c r="D130" s="42"/>
      <c r="E130" s="187" t="s">
        <v>110</v>
      </c>
      <c r="F130" s="188" t="s">
        <v>111</v>
      </c>
      <c r="G130" s="189" t="s">
        <v>112</v>
      </c>
      <c r="H130" s="190"/>
      <c r="K130" s="98"/>
    </row>
    <row r="131" spans="3:12" x14ac:dyDescent="0.25">
      <c r="D131" s="46"/>
      <c r="E131" s="191" t="s">
        <v>113</v>
      </c>
      <c r="F131" s="30">
        <f>G16</f>
        <v>1360564.5</v>
      </c>
      <c r="G131" s="192">
        <f>I16</f>
        <v>1570168.1</v>
      </c>
      <c r="H131" s="49"/>
      <c r="I131" s="111"/>
    </row>
    <row r="132" spans="3:12" ht="15.75" thickBot="1" x14ac:dyDescent="0.3">
      <c r="D132" s="46"/>
      <c r="E132" s="193" t="s">
        <v>114</v>
      </c>
      <c r="F132" s="29">
        <f>G121</f>
        <v>1685542.5</v>
      </c>
      <c r="G132" s="194">
        <f>I121</f>
        <v>1570168.0999999999</v>
      </c>
      <c r="H132" s="195"/>
      <c r="I132" s="196"/>
      <c r="J132" s="116"/>
    </row>
    <row r="133" spans="3:12" ht="15.75" thickBot="1" x14ac:dyDescent="0.3">
      <c r="D133" s="46"/>
      <c r="E133" s="197" t="s">
        <v>115</v>
      </c>
      <c r="F133" s="198">
        <f>SUM(F131-F132)</f>
        <v>-324978</v>
      </c>
      <c r="G133" s="199">
        <f>G131-G132</f>
        <v>0</v>
      </c>
      <c r="H133" s="200"/>
      <c r="I133" s="111"/>
      <c r="J133" s="116"/>
    </row>
    <row r="134" spans="3:12" x14ac:dyDescent="0.25">
      <c r="D134" s="46"/>
      <c r="J134" s="260"/>
      <c r="K134" s="256"/>
      <c r="L134" s="261"/>
    </row>
    <row r="135" spans="3:12" x14ac:dyDescent="0.25">
      <c r="E135" s="201" t="s">
        <v>116</v>
      </c>
      <c r="F135" s="39" t="s">
        <v>117</v>
      </c>
      <c r="G135" s="202">
        <f>F133</f>
        <v>-324978</v>
      </c>
      <c r="H135" s="203"/>
      <c r="I135" s="204"/>
      <c r="J135" s="260"/>
      <c r="K135" s="256"/>
      <c r="L135" s="261"/>
    </row>
    <row r="136" spans="3:12" x14ac:dyDescent="0.25">
      <c r="F136" s="39" t="s">
        <v>118</v>
      </c>
      <c r="G136" s="202">
        <f>J12</f>
        <v>30864.800000000047</v>
      </c>
      <c r="H136" s="203"/>
      <c r="I136" s="204"/>
      <c r="J136" s="260"/>
      <c r="K136" s="256"/>
      <c r="L136" s="261"/>
    </row>
    <row r="137" spans="3:12" x14ac:dyDescent="0.25">
      <c r="F137" s="205" t="s">
        <v>119</v>
      </c>
      <c r="G137" s="202">
        <f>I13</f>
        <v>80000</v>
      </c>
      <c r="H137" s="206" t="s">
        <v>120</v>
      </c>
      <c r="I137" s="204"/>
      <c r="J137" s="255"/>
      <c r="K137" s="256"/>
      <c r="L137" s="261"/>
    </row>
    <row r="138" spans="3:12" x14ac:dyDescent="0.25">
      <c r="F138" s="207" t="s">
        <v>121</v>
      </c>
      <c r="G138" s="208">
        <f>SUM(G135:G137)</f>
        <v>-214113.19999999995</v>
      </c>
      <c r="H138" s="203"/>
      <c r="I138" s="209"/>
      <c r="J138" s="203"/>
    </row>
    <row r="139" spans="3:12" x14ac:dyDescent="0.25">
      <c r="I139" s="1"/>
    </row>
    <row r="140" spans="3:12" x14ac:dyDescent="0.25">
      <c r="I140" s="1"/>
    </row>
    <row r="141" spans="3:12" x14ac:dyDescent="0.25"/>
    <row r="142" spans="3:12" x14ac:dyDescent="0.25"/>
    <row r="143" spans="3:12" x14ac:dyDescent="0.25"/>
    <row r="144" spans="3:12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  <row r="179" x14ac:dyDescent="0.25"/>
    <row r="180" x14ac:dyDescent="0.25"/>
    <row r="181" x14ac:dyDescent="0.25"/>
    <row r="182" x14ac:dyDescent="0.25"/>
    <row r="183" x14ac:dyDescent="0.25"/>
    <row r="184" x14ac:dyDescent="0.25"/>
    <row r="185" x14ac:dyDescent="0.25"/>
    <row r="186" x14ac:dyDescent="0.25"/>
    <row r="187" x14ac:dyDescent="0.25"/>
    <row r="188" x14ac:dyDescent="0.25"/>
    <row r="189" x14ac:dyDescent="0.25"/>
    <row r="190" x14ac:dyDescent="0.25"/>
    <row r="191" x14ac:dyDescent="0.25"/>
    <row r="192" x14ac:dyDescent="0.25"/>
    <row r="193" x14ac:dyDescent="0.25"/>
    <row r="194" x14ac:dyDescent="0.25"/>
    <row r="195" x14ac:dyDescent="0.25"/>
    <row r="196" x14ac:dyDescent="0.25"/>
    <row r="197" x14ac:dyDescent="0.25"/>
  </sheetData>
  <mergeCells count="13">
    <mergeCell ref="C1:H2"/>
    <mergeCell ref="C3:K4"/>
    <mergeCell ref="C25:K26"/>
    <mergeCell ref="C47:I48"/>
    <mergeCell ref="C59:K60"/>
    <mergeCell ref="B82:B85"/>
    <mergeCell ref="B63:B65"/>
    <mergeCell ref="B98:B101"/>
    <mergeCell ref="B103:B108"/>
    <mergeCell ref="B109:B114"/>
    <mergeCell ref="B86:B88"/>
    <mergeCell ref="B89:B95"/>
    <mergeCell ref="B96:B97"/>
  </mergeCells>
  <conditionalFormatting sqref="B98:B105 B109 B120:B124 B89:B96 B127:B1048576 B68:B86 B1:B63">
    <cfRule type="containsText" dxfId="19" priority="2" operator="containsText" text="TAJ">
      <formula>NOT(ISERROR(SEARCH("TAJ",B1)))</formula>
    </cfRule>
    <cfRule type="containsText" dxfId="18" priority="3" operator="containsText" text="1NÁM">
      <formula>NOT(ISERROR(SEARCH("1NÁM",B1)))</formula>
    </cfRule>
    <cfRule type="containsText" dxfId="17" priority="4" operator="containsText" text="2NÁM">
      <formula>NOT(ISERROR(SEARCH("2NÁM",B1)))</formula>
    </cfRule>
    <cfRule type="containsText" dxfId="16" priority="5" operator="containsText" text="PRIM">
      <formula>NOT(ISERROR(SEARCH("PRIM",B1)))</formula>
    </cfRule>
  </conditionalFormatting>
  <conditionalFormatting sqref="B67">
    <cfRule type="containsText" dxfId="15" priority="6" operator="containsText" text="TAJ">
      <formula>NOT(ISERROR(SEARCH("TAJ",B67)))</formula>
    </cfRule>
    <cfRule type="containsText" dxfId="14" priority="7" operator="containsText" text="1NÁM">
      <formula>NOT(ISERROR(SEARCH("1NÁM",B67)))</formula>
    </cfRule>
    <cfRule type="containsText" dxfId="13" priority="8" operator="containsText" text="2NÁM">
      <formula>NOT(ISERROR(SEARCH("2NÁM",B67)))</formula>
    </cfRule>
    <cfRule type="containsText" dxfId="12" priority="9" operator="containsText" text="PRIM">
      <formula>NOT(ISERROR(SEARCH("PRIM",B67)))</formula>
    </cfRule>
  </conditionalFormatting>
  <conditionalFormatting sqref="B66">
    <cfRule type="containsText" dxfId="11" priority="10" operator="containsText" text="TAJ">
      <formula>NOT(ISERROR(SEARCH("TAJ",B66)))</formula>
    </cfRule>
    <cfRule type="containsText" dxfId="10" priority="11" operator="containsText" text="1NÁM">
      <formula>NOT(ISERROR(SEARCH("1NÁM",B66)))</formula>
    </cfRule>
    <cfRule type="containsText" dxfId="9" priority="12" operator="containsText" text="2NÁM">
      <formula>NOT(ISERROR(SEARCH("2NÁM",B66)))</formula>
    </cfRule>
    <cfRule type="containsText" dxfId="8" priority="13" operator="containsText" text="PRIM">
      <formula>NOT(ISERROR(SEARCH("PRIM",B66)))</formula>
    </cfRule>
  </conditionalFormatting>
  <conditionalFormatting sqref="B116:B119">
    <cfRule type="containsText" dxfId="7" priority="14" operator="containsText" text="TAJ">
      <formula>NOT(ISERROR(SEARCH("TAJ",B116)))</formula>
    </cfRule>
    <cfRule type="containsText" dxfId="6" priority="15" operator="containsText" text="1NÁM">
      <formula>NOT(ISERROR(SEARCH("1NÁM",B116)))</formula>
    </cfRule>
    <cfRule type="containsText" dxfId="5" priority="16" operator="containsText" text="2NÁM">
      <formula>NOT(ISERROR(SEARCH("2NÁM",B116)))</formula>
    </cfRule>
    <cfRule type="containsText" dxfId="4" priority="17" operator="containsText" text="PRIM">
      <formula>NOT(ISERROR(SEARCH("PRIM",B116)))</formula>
    </cfRule>
  </conditionalFormatting>
  <conditionalFormatting sqref="B115">
    <cfRule type="containsText" dxfId="3" priority="18" operator="containsText" text="TAJ">
      <formula>NOT(ISERROR(SEARCH("TAJ",B115)))</formula>
    </cfRule>
    <cfRule type="containsText" dxfId="2" priority="19" operator="containsText" text="1NÁM">
      <formula>NOT(ISERROR(SEARCH("1NÁM",B115)))</formula>
    </cfRule>
    <cfRule type="containsText" dxfId="1" priority="20" operator="containsText" text="2NÁM">
      <formula>NOT(ISERROR(SEARCH("2NÁM",B115)))</formula>
    </cfRule>
    <cfRule type="containsText" dxfId="0" priority="21" operator="containsText" text="PRIM">
      <formula>NOT(ISERROR(SEARCH("PRIM",B115)))</formula>
    </cfRule>
  </conditionalFormatting>
  <printOptions horizontalCentered="1" verticalCentered="1"/>
  <pageMargins left="0.51180555555555496" right="0.51180555555555496" top="0.59027777777777801" bottom="0.59027777777777801" header="0.51180555555555496" footer="0.51180555555555496"/>
  <pageSetup paperSize="8" scale="49" firstPageNumber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Souhrnná tabulka</vt:lpstr>
      <vt:lpstr>'Souhrnná tabulka'!Oblast_tisku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Mareš Jan (Ekonom)</dc:creator>
  <dc:description/>
  <cp:lastModifiedBy>Matějková Romana</cp:lastModifiedBy>
  <cp:revision>5</cp:revision>
  <cp:lastPrinted>2022-11-09T12:19:43Z</cp:lastPrinted>
  <dcterms:created xsi:type="dcterms:W3CDTF">2013-09-18T06:48:31Z</dcterms:created>
  <dcterms:modified xsi:type="dcterms:W3CDTF">2022-11-15T12:12:18Z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